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tion\USB2\◎教材\①_2_Excel_成績一覧表\"/>
    </mc:Choice>
  </mc:AlternateContent>
  <xr:revisionPtr revIDLastSave="0" documentId="13_ncr:1_{387428CF-F74D-46C9-B240-8E1F88CF124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成績表" sheetId="40" r:id="rId1"/>
    <sheet name="7-1" sheetId="41" r:id="rId2"/>
    <sheet name="7-2" sheetId="30" r:id="rId3"/>
    <sheet name="7-3" sheetId="31" r:id="rId4"/>
    <sheet name="7-4" sheetId="48" r:id="rId5"/>
    <sheet name="8-1" sheetId="32" r:id="rId6"/>
    <sheet name="8-2" sheetId="37" r:id="rId7"/>
    <sheet name="8-3" sheetId="42" r:id="rId8"/>
    <sheet name="8-4" sheetId="33" r:id="rId9"/>
    <sheet name="8-5" sheetId="45" r:id="rId10"/>
    <sheet name="8-6" sheetId="46" r:id="rId11"/>
    <sheet name="8-7" sheetId="38" r:id="rId12"/>
    <sheet name="8-8" sheetId="34" r:id="rId13"/>
    <sheet name="8-9" sheetId="39" r:id="rId14"/>
    <sheet name="8-10" sheetId="47" r:id="rId15"/>
    <sheet name="9-1" sheetId="35" r:id="rId16"/>
    <sheet name="9-2" sheetId="36" r:id="rId17"/>
    <sheet name="9-3" sheetId="43" r:id="rId18"/>
    <sheet name="9-4" sheetId="44" r:id="rId19"/>
    <sheet name="9-5" sheetId="49" r:id="rId20"/>
    <sheet name="完成例" sheetId="17" r:id="rId21"/>
    <sheet name="印刷用" sheetId="20" r:id="rId22"/>
  </sheets>
  <definedNames>
    <definedName name="_xlnm.Print_Area" localSheetId="21">印刷用!$B$2:$N$12</definedName>
    <definedName name="_xlnm.Print_Area" localSheetId="20">完成例!$B$2:$N$14</definedName>
  </definedNames>
  <calcPr calcId="191029"/>
</workbook>
</file>

<file path=xl/calcChain.xml><?xml version="1.0" encoding="utf-8"?>
<calcChain xmlns="http://schemas.openxmlformats.org/spreadsheetml/2006/main">
  <c r="M7" i="17" l="1"/>
  <c r="M5" i="17"/>
  <c r="L5" i="17"/>
  <c r="L7" i="17"/>
  <c r="J20" i="49"/>
  <c r="I20" i="49"/>
  <c r="I15" i="49"/>
  <c r="J15" i="49"/>
  <c r="J16" i="49"/>
  <c r="J17" i="49"/>
  <c r="J18" i="49"/>
  <c r="J19" i="49"/>
  <c r="I16" i="49"/>
  <c r="I17" i="49"/>
  <c r="I18" i="49"/>
  <c r="I19" i="49"/>
  <c r="F12" i="49"/>
  <c r="E12" i="49"/>
  <c r="D12" i="49"/>
  <c r="F11" i="49"/>
  <c r="E11" i="49"/>
  <c r="D11" i="49"/>
  <c r="F10" i="49"/>
  <c r="E10" i="49"/>
  <c r="D10" i="49"/>
  <c r="I9" i="49"/>
  <c r="G9" i="49"/>
  <c r="I8" i="49"/>
  <c r="G8" i="49"/>
  <c r="M7" i="49"/>
  <c r="L7" i="49"/>
  <c r="N7" i="49" s="1"/>
  <c r="I7" i="49"/>
  <c r="G7" i="49"/>
  <c r="I6" i="49"/>
  <c r="G6" i="49"/>
  <c r="M5" i="49"/>
  <c r="L5" i="49"/>
  <c r="N5" i="49" s="1"/>
  <c r="G5" i="49"/>
  <c r="G11" i="49" s="1"/>
  <c r="L5" i="33"/>
  <c r="E12" i="48"/>
  <c r="D12" i="48"/>
  <c r="C12" i="48"/>
  <c r="E11" i="48"/>
  <c r="D11" i="48"/>
  <c r="C11" i="48"/>
  <c r="E10" i="48"/>
  <c r="D10" i="48"/>
  <c r="C10" i="48"/>
  <c r="F9" i="48"/>
  <c r="H8" i="48"/>
  <c r="F8" i="48"/>
  <c r="H7" i="48"/>
  <c r="F7" i="48"/>
  <c r="F6" i="48"/>
  <c r="H6" i="48" s="1"/>
  <c r="F5" i="48"/>
  <c r="F11" i="48" s="1"/>
  <c r="K7" i="37"/>
  <c r="K5" i="37"/>
  <c r="G10" i="49" l="1"/>
  <c r="G12" i="49"/>
  <c r="I5" i="49"/>
  <c r="M12" i="49" s="1"/>
  <c r="J7" i="49"/>
  <c r="L12" i="49"/>
  <c r="J5" i="49"/>
  <c r="H5" i="49"/>
  <c r="H9" i="48"/>
  <c r="G5" i="48"/>
  <c r="H5" i="48"/>
  <c r="F12" i="48"/>
  <c r="G12" i="48"/>
  <c r="F10" i="48"/>
  <c r="G7" i="48" s="1"/>
  <c r="J9" i="44"/>
  <c r="J8" i="44"/>
  <c r="J7" i="44"/>
  <c r="J6" i="44"/>
  <c r="J5" i="44"/>
  <c r="N12" i="49" l="1"/>
  <c r="H9" i="49"/>
  <c r="J8" i="49"/>
  <c r="H7" i="49"/>
  <c r="H8" i="49"/>
  <c r="J9" i="49"/>
  <c r="H6" i="49"/>
  <c r="J6" i="49"/>
  <c r="G9" i="48"/>
  <c r="G8" i="48"/>
  <c r="G6" i="48"/>
  <c r="J9" i="43"/>
  <c r="J8" i="43"/>
  <c r="J7" i="43"/>
  <c r="J6" i="43"/>
  <c r="J5" i="43"/>
  <c r="J5" i="36"/>
  <c r="F12" i="47"/>
  <c r="E12" i="47"/>
  <c r="D12" i="47"/>
  <c r="F11" i="47"/>
  <c r="E11" i="47"/>
  <c r="D11" i="47"/>
  <c r="F10" i="47"/>
  <c r="E10" i="47"/>
  <c r="D10" i="47"/>
  <c r="G9" i="47"/>
  <c r="I9" i="47" s="1"/>
  <c r="G8" i="47"/>
  <c r="I8" i="47" s="1"/>
  <c r="L7" i="47"/>
  <c r="G7" i="47"/>
  <c r="K7" i="47" s="1"/>
  <c r="M7" i="47" s="1"/>
  <c r="G6" i="47"/>
  <c r="I6" i="47" s="1"/>
  <c r="L5" i="47"/>
  <c r="K5" i="47"/>
  <c r="G5" i="47"/>
  <c r="I5" i="47" s="1"/>
  <c r="F12" i="46"/>
  <c r="E12" i="46"/>
  <c r="D12" i="46"/>
  <c r="F11" i="46"/>
  <c r="E11" i="46"/>
  <c r="D11" i="46"/>
  <c r="F10" i="46"/>
  <c r="E10" i="46"/>
  <c r="D10" i="46"/>
  <c r="G9" i="46"/>
  <c r="I9" i="46" s="1"/>
  <c r="G8" i="46"/>
  <c r="I8" i="46" s="1"/>
  <c r="L7" i="46"/>
  <c r="G7" i="46"/>
  <c r="G6" i="46"/>
  <c r="I6" i="46" s="1"/>
  <c r="L5" i="46"/>
  <c r="G5" i="46"/>
  <c r="M14" i="46" s="1"/>
  <c r="F12" i="45"/>
  <c r="E12" i="45"/>
  <c r="D12" i="45"/>
  <c r="F11" i="45"/>
  <c r="E11" i="45"/>
  <c r="D11" i="45"/>
  <c r="F10" i="45"/>
  <c r="E10" i="45"/>
  <c r="D10" i="45"/>
  <c r="G9" i="45"/>
  <c r="I9" i="45" s="1"/>
  <c r="G8" i="45"/>
  <c r="I8" i="45" s="1"/>
  <c r="L7" i="45"/>
  <c r="G7" i="45"/>
  <c r="I7" i="45" s="1"/>
  <c r="G6" i="45"/>
  <c r="I6" i="45" s="1"/>
  <c r="L5" i="45"/>
  <c r="K5" i="45"/>
  <c r="G5" i="45"/>
  <c r="F12" i="44"/>
  <c r="E12" i="44"/>
  <c r="D12" i="44"/>
  <c r="F11" i="44"/>
  <c r="E11" i="44"/>
  <c r="D11" i="44"/>
  <c r="F10" i="44"/>
  <c r="E10" i="44"/>
  <c r="D10" i="44"/>
  <c r="G9" i="44"/>
  <c r="I9" i="44" s="1"/>
  <c r="G8" i="44"/>
  <c r="I8" i="44" s="1"/>
  <c r="M7" i="44"/>
  <c r="G7" i="44"/>
  <c r="L7" i="44" s="1"/>
  <c r="N7" i="44" s="1"/>
  <c r="G6" i="44"/>
  <c r="M5" i="44"/>
  <c r="G5" i="44"/>
  <c r="F12" i="43"/>
  <c r="E12" i="43"/>
  <c r="D12" i="43"/>
  <c r="F11" i="43"/>
  <c r="E11" i="43"/>
  <c r="D11" i="43"/>
  <c r="F10" i="43"/>
  <c r="E10" i="43"/>
  <c r="D10" i="43"/>
  <c r="G9" i="43"/>
  <c r="I9" i="43" s="1"/>
  <c r="G8" i="43"/>
  <c r="I8" i="43" s="1"/>
  <c r="M7" i="43"/>
  <c r="G7" i="43"/>
  <c r="G6" i="43"/>
  <c r="M5" i="43"/>
  <c r="L5" i="43"/>
  <c r="N5" i="43" s="1"/>
  <c r="G5" i="43"/>
  <c r="F12" i="42"/>
  <c r="E12" i="42"/>
  <c r="D12" i="42"/>
  <c r="F11" i="42"/>
  <c r="E11" i="42"/>
  <c r="D11" i="42"/>
  <c r="F10" i="42"/>
  <c r="E10" i="42"/>
  <c r="D10" i="42"/>
  <c r="G9" i="42"/>
  <c r="I9" i="42" s="1"/>
  <c r="G8" i="42"/>
  <c r="I8" i="42" s="1"/>
  <c r="K7" i="42"/>
  <c r="G7" i="42"/>
  <c r="I7" i="42" s="1"/>
  <c r="G6" i="42"/>
  <c r="I6" i="42" s="1"/>
  <c r="K5" i="42"/>
  <c r="G5" i="42"/>
  <c r="E12" i="41"/>
  <c r="D12" i="41"/>
  <c r="C12" i="41"/>
  <c r="E11" i="41"/>
  <c r="D11" i="41"/>
  <c r="C11" i="41"/>
  <c r="E10" i="41"/>
  <c r="D10" i="41"/>
  <c r="C10" i="41"/>
  <c r="F9" i="41"/>
  <c r="F8" i="41"/>
  <c r="F7" i="41"/>
  <c r="F6" i="41"/>
  <c r="F5" i="41"/>
  <c r="L12" i="43" l="1"/>
  <c r="G12" i="41"/>
  <c r="L12" i="47"/>
  <c r="M13" i="47"/>
  <c r="I7" i="47"/>
  <c r="I7" i="46"/>
  <c r="M15" i="46"/>
  <c r="K7" i="46"/>
  <c r="M7" i="46" s="1"/>
  <c r="L7" i="43"/>
  <c r="N7" i="43" s="1"/>
  <c r="K12" i="45"/>
  <c r="K12" i="46"/>
  <c r="K5" i="46"/>
  <c r="M5" i="46" s="1"/>
  <c r="L12" i="44"/>
  <c r="L5" i="44"/>
  <c r="N5" i="44" s="1"/>
  <c r="G12" i="45"/>
  <c r="M5" i="47"/>
  <c r="K12" i="42"/>
  <c r="K7" i="45"/>
  <c r="G10" i="47"/>
  <c r="G11" i="47"/>
  <c r="G12" i="47"/>
  <c r="K12" i="47"/>
  <c r="I5" i="46"/>
  <c r="G10" i="46"/>
  <c r="H6" i="46" s="1"/>
  <c r="G11" i="46"/>
  <c r="G12" i="46"/>
  <c r="I5" i="45"/>
  <c r="G10" i="45"/>
  <c r="H6" i="45" s="1"/>
  <c r="G11" i="45"/>
  <c r="I6" i="44"/>
  <c r="I7" i="44"/>
  <c r="G10" i="44"/>
  <c r="G11" i="44"/>
  <c r="G12" i="44"/>
  <c r="I5" i="44"/>
  <c r="I6" i="43"/>
  <c r="I7" i="43"/>
  <c r="G10" i="43"/>
  <c r="H6" i="43" s="1"/>
  <c r="G11" i="43"/>
  <c r="G12" i="43"/>
  <c r="H5" i="43"/>
  <c r="I5" i="43"/>
  <c r="M12" i="43" s="1"/>
  <c r="N12" i="43" s="1"/>
  <c r="I5" i="42"/>
  <c r="G10" i="42"/>
  <c r="H9" i="42" s="1"/>
  <c r="G11" i="42"/>
  <c r="G12" i="42"/>
  <c r="F10" i="41"/>
  <c r="F11" i="41"/>
  <c r="F12" i="41"/>
  <c r="F5" i="40"/>
  <c r="F6" i="40"/>
  <c r="F7" i="40"/>
  <c r="F8" i="40"/>
  <c r="F9" i="40"/>
  <c r="C10" i="40"/>
  <c r="D10" i="40"/>
  <c r="E10" i="40"/>
  <c r="C11" i="40"/>
  <c r="D11" i="40"/>
  <c r="E11" i="40"/>
  <c r="C12" i="40"/>
  <c r="D12" i="40"/>
  <c r="E12" i="40"/>
  <c r="G5" i="39"/>
  <c r="K5" i="39" s="1"/>
  <c r="L5" i="39"/>
  <c r="G6" i="39"/>
  <c r="I6" i="39" s="1"/>
  <c r="G7" i="39"/>
  <c r="I7" i="39" s="1"/>
  <c r="K7" i="39"/>
  <c r="L7" i="39"/>
  <c r="G8" i="39"/>
  <c r="I8" i="39" s="1"/>
  <c r="G9" i="39"/>
  <c r="I9" i="39" s="1"/>
  <c r="D10" i="39"/>
  <c r="E10" i="39"/>
  <c r="F10" i="39"/>
  <c r="D11" i="39"/>
  <c r="E11" i="39"/>
  <c r="F11" i="39"/>
  <c r="D12" i="39"/>
  <c r="E12" i="39"/>
  <c r="F12" i="39"/>
  <c r="G5" i="38"/>
  <c r="I5" i="38" s="1"/>
  <c r="L5" i="38"/>
  <c r="G6" i="38"/>
  <c r="I6" i="38" s="1"/>
  <c r="G7" i="38"/>
  <c r="K7" i="38" s="1"/>
  <c r="M7" i="38" s="1"/>
  <c r="L7" i="38"/>
  <c r="G8" i="38"/>
  <c r="I8" i="38" s="1"/>
  <c r="G9" i="38"/>
  <c r="I9" i="38" s="1"/>
  <c r="D10" i="38"/>
  <c r="E10" i="38"/>
  <c r="F10" i="38"/>
  <c r="D11" i="38"/>
  <c r="E11" i="38"/>
  <c r="F11" i="38"/>
  <c r="D12" i="38"/>
  <c r="E12" i="38"/>
  <c r="F12" i="38"/>
  <c r="G5" i="37"/>
  <c r="I5" i="37" s="1"/>
  <c r="G6" i="37"/>
  <c r="I6" i="37"/>
  <c r="G7" i="37"/>
  <c r="I7" i="37" s="1"/>
  <c r="G8" i="37"/>
  <c r="I8" i="37" s="1"/>
  <c r="G9" i="37"/>
  <c r="I9" i="37" s="1"/>
  <c r="D10" i="37"/>
  <c r="E10" i="37"/>
  <c r="F10" i="37"/>
  <c r="D11" i="37"/>
  <c r="E11" i="37"/>
  <c r="F11" i="37"/>
  <c r="D12" i="37"/>
  <c r="E12" i="37"/>
  <c r="F12" i="37"/>
  <c r="M5" i="20"/>
  <c r="M7" i="20"/>
  <c r="G5" i="36"/>
  <c r="I5" i="36" s="1"/>
  <c r="L5" i="36"/>
  <c r="N5" i="36" s="1"/>
  <c r="M5" i="36"/>
  <c r="G6" i="36"/>
  <c r="G7" i="36"/>
  <c r="I7" i="36" s="1"/>
  <c r="M7" i="36"/>
  <c r="G8" i="36"/>
  <c r="G9" i="36"/>
  <c r="I9" i="36" s="1"/>
  <c r="D10" i="36"/>
  <c r="E10" i="36"/>
  <c r="F10" i="36"/>
  <c r="D11" i="36"/>
  <c r="E11" i="36"/>
  <c r="F11" i="36"/>
  <c r="D12" i="36"/>
  <c r="E12" i="36"/>
  <c r="F12" i="36"/>
  <c r="G6" i="35"/>
  <c r="G5" i="35"/>
  <c r="I5" i="35" s="1"/>
  <c r="G7" i="35"/>
  <c r="I7" i="35" s="1"/>
  <c r="G8" i="35"/>
  <c r="I8" i="35" s="1"/>
  <c r="G9" i="35"/>
  <c r="M5" i="35"/>
  <c r="L7" i="35"/>
  <c r="M7" i="35"/>
  <c r="D10" i="35"/>
  <c r="E10" i="35"/>
  <c r="F10" i="35"/>
  <c r="D11" i="35"/>
  <c r="E11" i="35"/>
  <c r="F11" i="35"/>
  <c r="D12" i="35"/>
  <c r="E12" i="35"/>
  <c r="F12" i="35"/>
  <c r="G5" i="34"/>
  <c r="L13" i="34" s="1"/>
  <c r="L5" i="34"/>
  <c r="G6" i="34"/>
  <c r="G7" i="34"/>
  <c r="K7" i="34" s="1"/>
  <c r="M7" i="34" s="1"/>
  <c r="L7" i="34"/>
  <c r="G8" i="34"/>
  <c r="I8" i="34" s="1"/>
  <c r="G9" i="34"/>
  <c r="I9" i="34" s="1"/>
  <c r="D10" i="34"/>
  <c r="E10" i="34"/>
  <c r="F10" i="34"/>
  <c r="D11" i="34"/>
  <c r="E11" i="34"/>
  <c r="F11" i="34"/>
  <c r="D12" i="34"/>
  <c r="E12" i="34"/>
  <c r="F12" i="34"/>
  <c r="L7" i="33"/>
  <c r="G5" i="33"/>
  <c r="K5" i="33" s="1"/>
  <c r="G6" i="33"/>
  <c r="I6" i="33" s="1"/>
  <c r="G7" i="33"/>
  <c r="I7" i="33" s="1"/>
  <c r="G8" i="33"/>
  <c r="I8" i="33" s="1"/>
  <c r="G9" i="33"/>
  <c r="I9" i="33" s="1"/>
  <c r="D10" i="33"/>
  <c r="E10" i="33"/>
  <c r="F10" i="33"/>
  <c r="D11" i="33"/>
  <c r="E11" i="33"/>
  <c r="F11" i="33"/>
  <c r="D12" i="33"/>
  <c r="E12" i="33"/>
  <c r="F12" i="33"/>
  <c r="G5" i="32"/>
  <c r="I5" i="32" s="1"/>
  <c r="G6" i="32"/>
  <c r="I6" i="32" s="1"/>
  <c r="G7" i="32"/>
  <c r="I7" i="32"/>
  <c r="G8" i="32"/>
  <c r="I8" i="32" s="1"/>
  <c r="G9" i="32"/>
  <c r="I9" i="32" s="1"/>
  <c r="D10" i="32"/>
  <c r="E10" i="32"/>
  <c r="F10" i="32"/>
  <c r="D11" i="32"/>
  <c r="E11" i="32"/>
  <c r="F11" i="32"/>
  <c r="D12" i="32"/>
  <c r="E12" i="32"/>
  <c r="F12" i="32"/>
  <c r="F5" i="31"/>
  <c r="H5" i="31" s="1"/>
  <c r="F6" i="31"/>
  <c r="F7" i="31"/>
  <c r="F8" i="31"/>
  <c r="F9" i="31"/>
  <c r="C10" i="31"/>
  <c r="D10" i="31"/>
  <c r="E10" i="31"/>
  <c r="C11" i="31"/>
  <c r="D11" i="31"/>
  <c r="E11" i="31"/>
  <c r="C12" i="31"/>
  <c r="D12" i="31"/>
  <c r="E12" i="31"/>
  <c r="F5" i="30"/>
  <c r="F6" i="30"/>
  <c r="F11" i="30" s="1"/>
  <c r="F7" i="30"/>
  <c r="F8" i="30"/>
  <c r="F9" i="30"/>
  <c r="C10" i="30"/>
  <c r="D10" i="30"/>
  <c r="E10" i="30"/>
  <c r="C11" i="30"/>
  <c r="D11" i="30"/>
  <c r="E11" i="30"/>
  <c r="C12" i="30"/>
  <c r="D12" i="30"/>
  <c r="E12" i="30"/>
  <c r="G5" i="20"/>
  <c r="G6" i="20"/>
  <c r="G8" i="20"/>
  <c r="J8" i="20" s="1"/>
  <c r="G7" i="20"/>
  <c r="G9" i="20"/>
  <c r="I6" i="20"/>
  <c r="I9" i="20"/>
  <c r="D10" i="20"/>
  <c r="E10" i="20"/>
  <c r="F10" i="20"/>
  <c r="D11" i="20"/>
  <c r="E11" i="20"/>
  <c r="F11" i="20"/>
  <c r="D12" i="20"/>
  <c r="E12" i="20"/>
  <c r="F12" i="20"/>
  <c r="G6" i="17"/>
  <c r="G5" i="17"/>
  <c r="G7" i="17"/>
  <c r="N7" i="17" s="1"/>
  <c r="G8" i="17"/>
  <c r="G9" i="17"/>
  <c r="I9" i="17" s="1"/>
  <c r="C12" i="17"/>
  <c r="D12" i="17"/>
  <c r="E12" i="17"/>
  <c r="C13" i="17"/>
  <c r="D13" i="17"/>
  <c r="E13" i="17"/>
  <c r="C14" i="17"/>
  <c r="D14" i="17"/>
  <c r="E14" i="17"/>
  <c r="I6" i="36"/>
  <c r="M12" i="47" l="1"/>
  <c r="I7" i="38"/>
  <c r="G12" i="30"/>
  <c r="L12" i="20"/>
  <c r="G10" i="35"/>
  <c r="H9" i="35" s="1"/>
  <c r="L12" i="35"/>
  <c r="I9" i="35"/>
  <c r="H5" i="35"/>
  <c r="H7" i="35"/>
  <c r="H7" i="43"/>
  <c r="J7" i="17"/>
  <c r="K12" i="37"/>
  <c r="K12" i="39"/>
  <c r="G10" i="34"/>
  <c r="H7" i="34" s="1"/>
  <c r="G12" i="37"/>
  <c r="K7" i="33"/>
  <c r="J6" i="17"/>
  <c r="I5" i="20"/>
  <c r="G12" i="31"/>
  <c r="J9" i="20"/>
  <c r="I5" i="17"/>
  <c r="M5" i="39"/>
  <c r="G11" i="36"/>
  <c r="I5" i="34"/>
  <c r="H5" i="45"/>
  <c r="N7" i="35"/>
  <c r="M12" i="44"/>
  <c r="N12" i="44" s="1"/>
  <c r="G10" i="32"/>
  <c r="H9" i="32" s="1"/>
  <c r="G11" i="32"/>
  <c r="G12" i="32"/>
  <c r="G11" i="37"/>
  <c r="I7" i="17"/>
  <c r="M7" i="39"/>
  <c r="H7" i="44"/>
  <c r="K12" i="32"/>
  <c r="J8" i="17"/>
  <c r="G11" i="39"/>
  <c r="H9" i="46"/>
  <c r="H7" i="47"/>
  <c r="H6" i="47"/>
  <c r="H9" i="47"/>
  <c r="H5" i="47"/>
  <c r="H8" i="47"/>
  <c r="H7" i="46"/>
  <c r="H8" i="46"/>
  <c r="H5" i="46"/>
  <c r="H7" i="45"/>
  <c r="H8" i="45"/>
  <c r="H9" i="45"/>
  <c r="H9" i="44"/>
  <c r="H8" i="44"/>
  <c r="H6" i="44"/>
  <c r="H5" i="44"/>
  <c r="H9" i="43"/>
  <c r="H8" i="43"/>
  <c r="H5" i="42"/>
  <c r="H8" i="42"/>
  <c r="H6" i="42"/>
  <c r="H7" i="42"/>
  <c r="G6" i="41"/>
  <c r="G8" i="41"/>
  <c r="G5" i="41"/>
  <c r="G7" i="41"/>
  <c r="G9" i="41"/>
  <c r="F11" i="40"/>
  <c r="K12" i="34"/>
  <c r="G10" i="39"/>
  <c r="H5" i="39" s="1"/>
  <c r="G11" i="34"/>
  <c r="J7" i="20"/>
  <c r="K12" i="33"/>
  <c r="G10" i="38"/>
  <c r="H5" i="38" s="1"/>
  <c r="L5" i="20"/>
  <c r="N5" i="20" s="1"/>
  <c r="L5" i="35"/>
  <c r="N5" i="35" s="1"/>
  <c r="J9" i="17"/>
  <c r="H6" i="34"/>
  <c r="F13" i="17"/>
  <c r="I8" i="17"/>
  <c r="N5" i="17"/>
  <c r="G12" i="20"/>
  <c r="G11" i="20"/>
  <c r="I8" i="20"/>
  <c r="I7" i="20"/>
  <c r="M12" i="20" s="1"/>
  <c r="N12" i="20" s="1"/>
  <c r="F10" i="30"/>
  <c r="G5" i="30" s="1"/>
  <c r="I7" i="34"/>
  <c r="I6" i="34"/>
  <c r="K5" i="34"/>
  <c r="M5" i="34" s="1"/>
  <c r="G12" i="36"/>
  <c r="I8" i="36"/>
  <c r="M12" i="36" s="1"/>
  <c r="L7" i="36"/>
  <c r="N7" i="36" s="1"/>
  <c r="G12" i="40"/>
  <c r="I5" i="33"/>
  <c r="G12" i="33"/>
  <c r="G12" i="34"/>
  <c r="I6" i="17"/>
  <c r="J5" i="20"/>
  <c r="G10" i="20"/>
  <c r="H8" i="20" s="1"/>
  <c r="G12" i="35"/>
  <c r="K12" i="38"/>
  <c r="G11" i="38"/>
  <c r="K5" i="38"/>
  <c r="M5" i="38" s="1"/>
  <c r="F12" i="40"/>
  <c r="F10" i="40"/>
  <c r="G9" i="40" s="1"/>
  <c r="L7" i="20"/>
  <c r="N7" i="20" s="1"/>
  <c r="G12" i="39"/>
  <c r="F12" i="30"/>
  <c r="I5" i="39"/>
  <c r="L12" i="39" s="1"/>
  <c r="G10" i="33"/>
  <c r="F10" i="31"/>
  <c r="F12" i="17"/>
  <c r="H6" i="17" s="1"/>
  <c r="G10" i="36"/>
  <c r="G12" i="38"/>
  <c r="G11" i="33"/>
  <c r="J5" i="17"/>
  <c r="J6" i="20"/>
  <c r="F12" i="31"/>
  <c r="L12" i="17"/>
  <c r="I6" i="35"/>
  <c r="M12" i="35" s="1"/>
  <c r="N12" i="35" s="1"/>
  <c r="L12" i="36"/>
  <c r="F14" i="17"/>
  <c r="G11" i="35"/>
  <c r="F11" i="31"/>
  <c r="G10" i="37"/>
  <c r="H6" i="35" l="1"/>
  <c r="H8" i="35"/>
  <c r="H5" i="34"/>
  <c r="H9" i="34"/>
  <c r="H8" i="34"/>
  <c r="H9" i="39"/>
  <c r="H8" i="32"/>
  <c r="H5" i="32"/>
  <c r="H6" i="32"/>
  <c r="H7" i="32"/>
  <c r="H6" i="33"/>
  <c r="H9" i="33"/>
  <c r="H8" i="33"/>
  <c r="H7" i="33"/>
  <c r="H5" i="33"/>
  <c r="M12" i="17"/>
  <c r="N12" i="17" s="1"/>
  <c r="G6" i="30"/>
  <c r="G9" i="30"/>
  <c r="H9" i="38"/>
  <c r="H7" i="38"/>
  <c r="H6" i="38"/>
  <c r="H8" i="38"/>
  <c r="H7" i="39"/>
  <c r="H6" i="39"/>
  <c r="H8" i="39"/>
  <c r="H5" i="20"/>
  <c r="H6" i="20"/>
  <c r="H9" i="20"/>
  <c r="G8" i="30"/>
  <c r="N12" i="36"/>
  <c r="G9" i="31"/>
  <c r="G5" i="31"/>
  <c r="G7" i="31"/>
  <c r="G6" i="31"/>
  <c r="G8" i="31"/>
  <c r="H6" i="36"/>
  <c r="H8" i="36"/>
  <c r="H5" i="36"/>
  <c r="H9" i="36"/>
  <c r="H7" i="36"/>
  <c r="H8" i="37"/>
  <c r="H7" i="37"/>
  <c r="H6" i="37"/>
  <c r="H9" i="37"/>
  <c r="H5" i="37"/>
  <c r="H7" i="17"/>
  <c r="H5" i="17"/>
  <c r="H8" i="17"/>
  <c r="G8" i="40"/>
  <c r="G5" i="40"/>
  <c r="G7" i="40"/>
  <c r="G6" i="40"/>
  <c r="L12" i="34"/>
  <c r="H7" i="20"/>
  <c r="G7" i="30"/>
  <c r="H9" i="17"/>
</calcChain>
</file>

<file path=xl/sharedStrings.xml><?xml version="1.0" encoding="utf-8"?>
<sst xmlns="http://schemas.openxmlformats.org/spreadsheetml/2006/main" count="626" uniqueCount="35">
  <si>
    <t>合計</t>
    <rPh sb="0" eb="2">
      <t>ゴウケイ</t>
    </rPh>
    <phoneticPr fontId="1"/>
  </si>
  <si>
    <t>名前</t>
    <rPh sb="0" eb="2">
      <t>ナマエ</t>
    </rPh>
    <phoneticPr fontId="1"/>
  </si>
  <si>
    <t>英語</t>
    <rPh sb="0" eb="2">
      <t>エイゴ</t>
    </rPh>
    <phoneticPr fontId="1"/>
  </si>
  <si>
    <t>数学</t>
    <rPh sb="0" eb="2">
      <t>スウガク</t>
    </rPh>
    <phoneticPr fontId="1"/>
  </si>
  <si>
    <t>国語</t>
    <rPh sb="0" eb="2">
      <t>コクゴ</t>
    </rPh>
    <phoneticPr fontId="1"/>
  </si>
  <si>
    <t>平均</t>
    <rPh sb="0" eb="2">
      <t>ヘイキン</t>
    </rPh>
    <phoneticPr fontId="1"/>
  </si>
  <si>
    <t>平均との差</t>
    <rPh sb="0" eb="2">
      <t>ヘイキン</t>
    </rPh>
    <rPh sb="4" eb="5">
      <t>サ</t>
    </rPh>
    <phoneticPr fontId="1"/>
  </si>
  <si>
    <t>性別</t>
    <rPh sb="0" eb="2">
      <t>セイベツ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</si>
  <si>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</si>
  <si>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</si>
  <si>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受験者数</t>
    <rPh sb="0" eb="3">
      <t>ジュケンシャ</t>
    </rPh>
    <rPh sb="3" eb="4">
      <t>スウ</t>
    </rPh>
    <phoneticPr fontId="1"/>
  </si>
  <si>
    <t>成績一覧表</t>
    <rPh sb="0" eb="2">
      <t>セイセキ</t>
    </rPh>
    <rPh sb="2" eb="4">
      <t>イチラン</t>
    </rPh>
    <rPh sb="4" eb="5">
      <t>ヒョウ</t>
    </rPh>
    <phoneticPr fontId="1"/>
  </si>
  <si>
    <t>合否</t>
    <rPh sb="0" eb="2">
      <t>ゴウヒ</t>
    </rPh>
    <phoneticPr fontId="1"/>
  </si>
  <si>
    <t>合格者数</t>
    <rPh sb="0" eb="3">
      <t>ゴウカクシャ</t>
    </rPh>
    <rPh sb="3" eb="4">
      <t>スウ</t>
    </rPh>
    <phoneticPr fontId="1"/>
  </si>
  <si>
    <t>不合格者数</t>
    <rPh sb="0" eb="3">
      <t>フゴウカク</t>
    </rPh>
    <rPh sb="3" eb="4">
      <t>シャ</t>
    </rPh>
    <rPh sb="4" eb="5">
      <t>スウ</t>
    </rPh>
    <phoneticPr fontId="1"/>
  </si>
  <si>
    <t>○組集計</t>
    <rPh sb="1" eb="2">
      <t>クミ</t>
    </rPh>
    <rPh sb="2" eb="4">
      <t>シュウケイ</t>
    </rPh>
    <phoneticPr fontId="1"/>
  </si>
  <si>
    <t>順位</t>
    <rPh sb="0" eb="2">
      <t>ジュンイ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</si>
  <si>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</si>
  <si>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</si>
  <si>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男の合計</t>
    <rPh sb="0" eb="1">
      <t>オトコ</t>
    </rPh>
    <rPh sb="2" eb="4">
      <t>ゴウケイ</t>
    </rPh>
    <phoneticPr fontId="1"/>
  </si>
  <si>
    <t>女の合計</t>
    <rPh sb="0" eb="1">
      <t>オンナ</t>
    </rPh>
    <rPh sb="2" eb="4">
      <t>ゴウケイ</t>
    </rPh>
    <phoneticPr fontId="1"/>
  </si>
  <si>
    <t>男の数</t>
    <rPh sb="0" eb="1">
      <t>オトコ</t>
    </rPh>
    <rPh sb="2" eb="3">
      <t>カズ</t>
    </rPh>
    <phoneticPr fontId="1"/>
  </si>
  <si>
    <t>女の数</t>
    <rPh sb="0" eb="1">
      <t>オンナ</t>
    </rPh>
    <rPh sb="2" eb="3">
      <t>カズ</t>
    </rPh>
    <phoneticPr fontId="1"/>
  </si>
  <si>
    <t>男の平均</t>
    <rPh sb="0" eb="1">
      <t>オトコ</t>
    </rPh>
    <rPh sb="2" eb="4">
      <t>ヘイキン</t>
    </rPh>
    <phoneticPr fontId="1"/>
  </si>
  <si>
    <t>女の平均</t>
    <rPh sb="0" eb="1">
      <t>オンナ</t>
    </rPh>
    <rPh sb="2" eb="4">
      <t>ヘイキン</t>
    </rPh>
    <phoneticPr fontId="1"/>
  </si>
  <si>
    <t>大津 延敬</t>
  </si>
  <si>
    <t>岡崎 康宏</t>
  </si>
  <si>
    <t>佐藤 美枝</t>
  </si>
  <si>
    <t>土山 光雅</t>
  </si>
  <si>
    <t>日坂 小夜</t>
  </si>
  <si>
    <t>国語</t>
    <rPh sb="0" eb="2">
      <t>コクゴ</t>
    </rPh>
    <phoneticPr fontId="2"/>
  </si>
  <si>
    <t>数学</t>
    <rPh sb="0" eb="2">
      <t>スウガク</t>
    </rPh>
    <phoneticPr fontId="2"/>
  </si>
  <si>
    <t>英語</t>
    <rPh sb="0" eb="2">
      <t>エイゴ</t>
    </rPh>
    <phoneticPr fontId="2"/>
  </si>
  <si>
    <t>RANK.EQ</t>
    <phoneticPr fontId="1"/>
  </si>
  <si>
    <t>RANK.AVG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</si>
</sst>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"/>
    <numFmt numFmtId="178" formatCode="0.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3" xfId="0" applyFont="1" applyBorder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178" fontId="0" fillId="0" borderId="1" xfId="0" applyNumberFormat="1" applyBorder="1" applyAlignment="1">
      <alignment vertical="center" shrinkToFit="1"/>
    </xf>
    <xf numFmtId="178" fontId="0" fillId="0" borderId="17" xfId="0" applyNumberFormat="1" applyBorder="1" applyAlignment="1">
      <alignment vertical="center" shrinkToFit="1"/>
    </xf>
    <xf numFmtId="178" fontId="0" fillId="0" borderId="14" xfId="0" applyNumberFormat="1" applyBorder="1" applyAlignment="1">
      <alignment vertical="center" shrinkToFit="1"/>
    </xf>
    <xf numFmtId="0" fontId="0" fillId="0" borderId="21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200025</xdr:colOff>
      <xdr:row>2</xdr:row>
      <xdr:rowOff>161925</xdr:rowOff>
    </xdr:from>
    <xdr:ext cx="1581150" cy="847725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334000" y="514350"/>
          <a:ext cx="1581150" cy="84772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合否の欄に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２００点以上だったら合格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そうでなければ不合格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と表示させる式を作る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125186</xdr:colOff>
      <xdr:row>5</xdr:row>
      <xdr:rowOff>91166</xdr:rowOff>
    </xdr:from>
    <xdr:ext cx="1935446" cy="670833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8039100" y="967466"/>
          <a:ext cx="1935446" cy="67083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小数点以下の表示桁数を減らす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ボタンを押して小数点第１位まで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にする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196454</xdr:colOff>
      <xdr:row>0</xdr:row>
      <xdr:rowOff>130969</xdr:rowOff>
    </xdr:from>
    <xdr:to>
      <xdr:col>15</xdr:col>
      <xdr:colOff>232173</xdr:colOff>
      <xdr:row>4</xdr:row>
      <xdr:rowOff>130969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5A1ABF6-0ED7-4789-B16C-3D5086E8DAFF}"/>
            </a:ext>
          </a:extLst>
        </xdr:cNvPr>
        <xdr:cNvSpPr>
          <a:spLocks noChangeArrowheads="1"/>
        </xdr:cNvSpPr>
      </xdr:nvSpPr>
      <xdr:spPr bwMode="auto">
        <a:xfrm>
          <a:off x="8090298" y="130969"/>
          <a:ext cx="1404938" cy="696516"/>
        </a:xfrm>
        <a:prstGeom prst="wedgeRoundRectCallout">
          <a:avLst>
            <a:gd name="adj1" fmla="val -66116"/>
            <a:gd name="adj2" fmla="val 340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M5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に</a:t>
          </a:r>
          <a:endParaRPr lang="ja-JP" altLang="ja-JP" sz="1000">
            <a:effectLst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=K5/L5</a:t>
          </a:r>
          <a:endParaRPr lang="ja-JP" altLang="ja-JP" sz="10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という式を入力する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10</xdr:col>
      <xdr:colOff>136921</xdr:colOff>
      <xdr:row>7</xdr:row>
      <xdr:rowOff>113109</xdr:rowOff>
    </xdr:from>
    <xdr:to>
      <xdr:col>13</xdr:col>
      <xdr:colOff>11906</xdr:colOff>
      <xdr:row>11</xdr:row>
      <xdr:rowOff>119063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96984108-3EC5-48DB-B26D-E4EB4A042EBC}"/>
            </a:ext>
          </a:extLst>
        </xdr:cNvPr>
        <xdr:cNvSpPr>
          <a:spLocks noChangeArrowheads="1"/>
        </xdr:cNvSpPr>
      </xdr:nvSpPr>
      <xdr:spPr bwMode="auto">
        <a:xfrm>
          <a:off x="5976937" y="1327547"/>
          <a:ext cx="1928813" cy="696516"/>
        </a:xfrm>
        <a:prstGeom prst="wedgeRoundRectCallout">
          <a:avLst>
            <a:gd name="adj1" fmla="val 28690"/>
            <a:gd name="adj2" fmla="val -719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M5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の式　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=K5/L5</a:t>
          </a: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を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M7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にコピーすると２つずれて　　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M7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の式が　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=K7/L7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になる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8</xdr:col>
      <xdr:colOff>278435</xdr:colOff>
      <xdr:row>12</xdr:row>
      <xdr:rowOff>113109</xdr:rowOff>
    </xdr:from>
    <xdr:to>
      <xdr:col>11</xdr:col>
      <xdr:colOff>599735</xdr:colOff>
      <xdr:row>16</xdr:row>
      <xdr:rowOff>119063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123613D0-79D2-47C0-8E88-D223785160FF}"/>
            </a:ext>
          </a:extLst>
        </xdr:cNvPr>
        <xdr:cNvSpPr>
          <a:spLocks noChangeArrowheads="1"/>
        </xdr:cNvSpPr>
      </xdr:nvSpPr>
      <xdr:spPr bwMode="auto">
        <a:xfrm>
          <a:off x="5209664" y="2208609"/>
          <a:ext cx="1932385" cy="702640"/>
        </a:xfrm>
        <a:prstGeom prst="wedgeRoundRectCallout">
          <a:avLst>
            <a:gd name="adj1" fmla="val 59673"/>
            <a:gd name="adj2" fmla="val -246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>
              <a:effectLst/>
            </a:rPr>
            <a:t>AVERAGEIF</a:t>
          </a:r>
          <a:r>
            <a:rPr lang="ja-JP" altLang="en-US" sz="1000">
              <a:effectLst/>
            </a:rPr>
            <a:t>で出すこともできる</a:t>
          </a:r>
          <a:br>
            <a:rPr lang="en-US" altLang="ja-JP" sz="1000">
              <a:effectLst/>
            </a:rPr>
          </a:br>
          <a:r>
            <a:rPr lang="en-US" altLang="ja-JP" sz="1000">
              <a:effectLst/>
            </a:rPr>
            <a:t>=AVERAGEIF(C5:C9,"</a:t>
          </a:r>
          <a:r>
            <a:rPr lang="ja-JP" altLang="en-US" sz="1000">
              <a:effectLst/>
            </a:rPr>
            <a:t>男</a:t>
          </a:r>
          <a:r>
            <a:rPr lang="en-US" altLang="ja-JP" sz="1000">
              <a:effectLst/>
            </a:rPr>
            <a:t>",G5:G9)</a:t>
          </a:r>
          <a:br>
            <a:rPr lang="en-US" altLang="ja-JP" sz="1000">
              <a:effectLst/>
            </a:rPr>
          </a:br>
          <a:r>
            <a:rPr lang="en-US" altLang="ja-JP" sz="1000">
              <a:effectLst/>
            </a:rPr>
            <a:t>=AVERAGEIF(C5:C9,"</a:t>
          </a:r>
          <a:r>
            <a:rPr lang="ja-JP" altLang="en-US" sz="1000">
              <a:effectLst/>
            </a:rPr>
            <a:t>女</a:t>
          </a:r>
          <a:r>
            <a:rPr lang="en-US" altLang="ja-JP" sz="1000">
              <a:effectLst/>
            </a:rPr>
            <a:t>",G5:G9)</a:t>
          </a:r>
        </a:p>
        <a:p>
          <a:pPr rtl="0"/>
          <a:endParaRPr lang="ja-JP" altLang="ja-JP" sz="10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619125</xdr:colOff>
      <xdr:row>9</xdr:row>
      <xdr:rowOff>9526</xdr:rowOff>
    </xdr:from>
    <xdr:to>
      <xdr:col>12</xdr:col>
      <xdr:colOff>95250</xdr:colOff>
      <xdr:row>12</xdr:row>
      <xdr:rowOff>95250</xdr:rowOff>
    </xdr:to>
    <xdr:sp macro="" textlink="">
      <xdr:nvSpPr>
        <xdr:cNvPr id="12292" name="Rectangle 1">
          <a:extLst>
            <a:ext uri="{FF2B5EF4-FFF2-40B4-BE49-F238E27FC236}">
              <a16:creationId xmlns:a16="http://schemas.microsoft.com/office/drawing/2014/main" id="{00000000-0008-0000-0A00-000004300000}"/>
            </a:ext>
          </a:extLst>
        </xdr:cNvPr>
        <xdr:cNvSpPr>
          <a:spLocks noChangeArrowheads="1"/>
        </xdr:cNvSpPr>
      </xdr:nvSpPr>
      <xdr:spPr bwMode="auto">
        <a:xfrm>
          <a:off x="6467475" y="1562101"/>
          <a:ext cx="847725" cy="600074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119742</xdr:colOff>
      <xdr:row>13</xdr:row>
      <xdr:rowOff>119745</xdr:rowOff>
    </xdr:from>
    <xdr:to>
      <xdr:col>12</xdr:col>
      <xdr:colOff>647700</xdr:colOff>
      <xdr:row>18</xdr:row>
      <xdr:rowOff>130629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2F0A9C9-EA88-4CE7-8977-F67968C8E974}"/>
            </a:ext>
          </a:extLst>
        </xdr:cNvPr>
        <xdr:cNvSpPr/>
      </xdr:nvSpPr>
      <xdr:spPr>
        <a:xfrm>
          <a:off x="5736771" y="2389416"/>
          <a:ext cx="2139043" cy="881742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今まで勉強した関数を使って、合格者数を求めなさい。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合格者数を求めたら、不合格者数を求める方法を２つ考えなさい</a:t>
          </a: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239485</xdr:colOff>
      <xdr:row>12</xdr:row>
      <xdr:rowOff>65316</xdr:rowOff>
    </xdr:from>
    <xdr:to>
      <xdr:col>11</xdr:col>
      <xdr:colOff>146957</xdr:colOff>
      <xdr:row>17</xdr:row>
      <xdr:rowOff>125186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C3AB0EE4-BACE-4911-9E67-E72F6B7C4A37}"/>
            </a:ext>
          </a:extLst>
        </xdr:cNvPr>
        <xdr:cNvSpPr>
          <a:spLocks noChangeArrowheads="1"/>
        </xdr:cNvSpPr>
      </xdr:nvSpPr>
      <xdr:spPr bwMode="auto">
        <a:xfrm>
          <a:off x="4484914" y="2160816"/>
          <a:ext cx="2204357" cy="930727"/>
        </a:xfrm>
        <a:prstGeom prst="wedgeRoundRectCallout">
          <a:avLst>
            <a:gd name="adj1" fmla="val 50530"/>
            <a:gd name="adj2" fmla="val -61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関数の挿入ボタンから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COUNTIF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関数を入れて式を作る。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合否で合格という条件で判別して</a:t>
          </a:r>
          <a:endParaRPr lang="ja-JP" altLang="ja-JP" sz="1000">
            <a:effectLst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=COUNTIF(I5:I9,"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合格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")</a:t>
          </a:r>
          <a:endParaRPr lang="ja-JP" altLang="ja-JP" sz="1000">
            <a:effectLst/>
          </a:endParaRPr>
        </a:p>
        <a:p>
          <a:pPr rtl="0"/>
          <a:endParaRPr lang="ja-JP" altLang="ja-JP" sz="1000">
            <a:effectLst/>
          </a:endParaRPr>
        </a:p>
      </xdr:txBody>
    </xdr:sp>
    <xdr:clientData/>
  </xdr:twoCellAnchor>
  <xdr:twoCellAnchor>
    <xdr:from>
      <xdr:col>11</xdr:col>
      <xdr:colOff>217715</xdr:colOff>
      <xdr:row>14</xdr:row>
      <xdr:rowOff>92531</xdr:rowOff>
    </xdr:from>
    <xdr:to>
      <xdr:col>13</xdr:col>
      <xdr:colOff>620487</xdr:colOff>
      <xdr:row>18</xdr:row>
      <xdr:rowOff>119743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25B19C6B-6A47-42E9-92E8-B196B2E0FE7D}"/>
            </a:ext>
          </a:extLst>
        </xdr:cNvPr>
        <xdr:cNvSpPr>
          <a:spLocks noChangeArrowheads="1"/>
        </xdr:cNvSpPr>
      </xdr:nvSpPr>
      <xdr:spPr bwMode="auto">
        <a:xfrm>
          <a:off x="6760029" y="2536374"/>
          <a:ext cx="1774372" cy="723898"/>
        </a:xfrm>
        <a:prstGeom prst="wedgeRoundRectCallout">
          <a:avLst>
            <a:gd name="adj1" fmla="val -28917"/>
            <a:gd name="adj2" fmla="val -836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合計の数字を見て判別して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=COUNTIF(G5:G9,"&gt;=200")</a:t>
          </a:r>
          <a:endParaRPr lang="ja-JP" altLang="ja-JP">
            <a:effectLst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として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も求められる</a:t>
          </a:r>
          <a:endParaRPr lang="ja-JP" altLang="ja-JP">
            <a:effectLst/>
          </a:endParaRPr>
        </a:p>
        <a:p>
          <a:pPr rtl="0"/>
          <a:endParaRPr lang="ja-JP" altLang="ja-JP" sz="1000"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9</xdr:row>
      <xdr:rowOff>104775</xdr:rowOff>
    </xdr:from>
    <xdr:to>
      <xdr:col>13</xdr:col>
      <xdr:colOff>66675</xdr:colOff>
      <xdr:row>12</xdr:row>
      <xdr:rowOff>38100</xdr:rowOff>
    </xdr:to>
    <xdr:sp macro="" textlink="">
      <xdr:nvSpPr>
        <xdr:cNvPr id="14339" name="Rectangle 1">
          <a:extLst>
            <a:ext uri="{FF2B5EF4-FFF2-40B4-BE49-F238E27FC236}">
              <a16:creationId xmlns:a16="http://schemas.microsoft.com/office/drawing/2014/main" id="{00000000-0008-0000-0C00-000003380000}"/>
            </a:ext>
          </a:extLst>
        </xdr:cNvPr>
        <xdr:cNvSpPr>
          <a:spLocks noChangeArrowheads="1"/>
        </xdr:cNvSpPr>
      </xdr:nvSpPr>
      <xdr:spPr bwMode="auto">
        <a:xfrm>
          <a:off x="7143750" y="1657350"/>
          <a:ext cx="828675" cy="447675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11</xdr:col>
      <xdr:colOff>161925</xdr:colOff>
      <xdr:row>12</xdr:row>
      <xdr:rowOff>152400</xdr:rowOff>
    </xdr:from>
    <xdr:ext cx="1724025" cy="419100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6696075" y="2219325"/>
          <a:ext cx="1724025" cy="4191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に不合格者数を求める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式を入力する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21773</xdr:colOff>
      <xdr:row>12</xdr:row>
      <xdr:rowOff>114301</xdr:rowOff>
    </xdr:from>
    <xdr:to>
      <xdr:col>12</xdr:col>
      <xdr:colOff>146957</xdr:colOff>
      <xdr:row>18</xdr:row>
      <xdr:rowOff>103414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B88C5DB-5600-41FC-A588-8B5E330A26F2}"/>
            </a:ext>
          </a:extLst>
        </xdr:cNvPr>
        <xdr:cNvSpPr>
          <a:spLocks noChangeArrowheads="1"/>
        </xdr:cNvSpPr>
      </xdr:nvSpPr>
      <xdr:spPr bwMode="auto">
        <a:xfrm>
          <a:off x="5638802" y="2209801"/>
          <a:ext cx="1736269" cy="1034142"/>
        </a:xfrm>
        <a:prstGeom prst="wedgeRoundRectCallout">
          <a:avLst>
            <a:gd name="adj1" fmla="val 49166"/>
            <a:gd name="adj2" fmla="val -6750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不合格者数は、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受験者数から合格者数を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引けばいいので、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=K12-L12</a:t>
          </a: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で求まる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201385</xdr:colOff>
      <xdr:row>15</xdr:row>
      <xdr:rowOff>27216</xdr:rowOff>
    </xdr:from>
    <xdr:to>
      <xdr:col>15</xdr:col>
      <xdr:colOff>141512</xdr:colOff>
      <xdr:row>19</xdr:row>
      <xdr:rowOff>16329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B2EA1F04-1850-49AA-8B24-CA0744AD461E}"/>
            </a:ext>
          </a:extLst>
        </xdr:cNvPr>
        <xdr:cNvSpPr>
          <a:spLocks noChangeArrowheads="1"/>
        </xdr:cNvSpPr>
      </xdr:nvSpPr>
      <xdr:spPr bwMode="auto">
        <a:xfrm>
          <a:off x="7429499" y="2645230"/>
          <a:ext cx="1997527" cy="685799"/>
        </a:xfrm>
        <a:prstGeom prst="wedgeRoundRectCallout">
          <a:avLst>
            <a:gd name="adj1" fmla="val -32886"/>
            <a:gd name="adj2" fmla="val -1024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合格者数同様、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COUNTIF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関数を使っても求まる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=COUNTIF(I5:I9,"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不合格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")</a:t>
          </a:r>
        </a:p>
        <a:p>
          <a:pPr rtl="0"/>
          <a:endParaRPr lang="ja-JP" altLang="ja-JP">
            <a:effectLst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593271</xdr:colOff>
      <xdr:row>2</xdr:row>
      <xdr:rowOff>36174</xdr:rowOff>
    </xdr:from>
    <xdr:to>
      <xdr:col>10</xdr:col>
      <xdr:colOff>87084</xdr:colOff>
      <xdr:row>9</xdr:row>
      <xdr:rowOff>107144</xdr:rowOff>
    </xdr:to>
    <xdr:sp macro="" textlink="">
      <xdr:nvSpPr>
        <xdr:cNvPr id="15363" name="Rectangle 1">
          <a:extLst>
            <a:ext uri="{FF2B5EF4-FFF2-40B4-BE49-F238E27FC236}">
              <a16:creationId xmlns:a16="http://schemas.microsoft.com/office/drawing/2014/main" id="{00000000-0008-0000-0E00-0000033C0000}"/>
            </a:ext>
          </a:extLst>
        </xdr:cNvPr>
        <xdr:cNvSpPr>
          <a:spLocks noChangeArrowheads="1"/>
        </xdr:cNvSpPr>
      </xdr:nvSpPr>
      <xdr:spPr bwMode="auto">
        <a:xfrm>
          <a:off x="5524500" y="389960"/>
          <a:ext cx="865413" cy="129017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7</xdr:col>
      <xdr:colOff>247650</xdr:colOff>
      <xdr:row>10</xdr:row>
      <xdr:rowOff>38100</xdr:rowOff>
    </xdr:from>
    <xdr:ext cx="1876425" cy="647700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4486275" y="1762125"/>
          <a:ext cx="1876425" cy="6477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順位の項目に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それぞれの順位を表示させる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式を考える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174358</xdr:colOff>
      <xdr:row>3</xdr:row>
      <xdr:rowOff>94969</xdr:rowOff>
    </xdr:from>
    <xdr:to>
      <xdr:col>14</xdr:col>
      <xdr:colOff>19707</xdr:colOff>
      <xdr:row>7</xdr:row>
      <xdr:rowOff>72259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E5B1BBA-4DC7-4586-AA01-808F1BBF50D2}"/>
            </a:ext>
          </a:extLst>
        </xdr:cNvPr>
        <xdr:cNvSpPr>
          <a:spLocks noChangeArrowheads="1"/>
        </xdr:cNvSpPr>
      </xdr:nvSpPr>
      <xdr:spPr bwMode="auto">
        <a:xfrm>
          <a:off x="6454289" y="620486"/>
          <a:ext cx="2131349" cy="660463"/>
        </a:xfrm>
        <a:prstGeom prst="wedgeRoundRectCallout">
          <a:avLst>
            <a:gd name="adj1" fmla="val -64314"/>
            <a:gd name="adj2" fmla="val -2245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統計グループから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RANK.EQ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を選択し、　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=RANK.EQ(G5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$G$5:$G$9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)</a:t>
          </a:r>
          <a:endParaRPr lang="ja-JP" altLang="ja-JP">
            <a:effectLst/>
            <a:latin typeface="+mj-ea"/>
            <a:ea typeface="+mj-ea"/>
          </a:endParaRPr>
        </a:p>
        <a:p>
          <a:pPr rtl="0"/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という式を作る</a:t>
          </a:r>
          <a:endParaRPr lang="ja-JP" altLang="ja-JP">
            <a:effectLst/>
            <a:latin typeface="+mj-ea"/>
            <a:ea typeface="+mj-ea"/>
          </a:endParaRPr>
        </a:p>
      </xdr:txBody>
    </xdr:sp>
    <xdr:clientData/>
  </xdr:twoCellAnchor>
  <xdr:twoCellAnchor editAs="oneCell">
    <xdr:from>
      <xdr:col>6</xdr:col>
      <xdr:colOff>545223</xdr:colOff>
      <xdr:row>12</xdr:row>
      <xdr:rowOff>152297</xdr:rowOff>
    </xdr:from>
    <xdr:to>
      <xdr:col>12</xdr:col>
      <xdr:colOff>656897</xdr:colOff>
      <xdr:row>25</xdr:row>
      <xdr:rowOff>35782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AA8696-4F33-4B78-BD62-D1734FC19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30493" b="33655"/>
        <a:stretch/>
      </xdr:blipFill>
      <xdr:spPr>
        <a:xfrm>
          <a:off x="4092464" y="2214952"/>
          <a:ext cx="3764019" cy="21037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664452</xdr:colOff>
      <xdr:row>17</xdr:row>
      <xdr:rowOff>143955</xdr:rowOff>
    </xdr:from>
    <xdr:ext cx="1658710" cy="664028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6261211" y="3060576"/>
          <a:ext cx="1658710" cy="66402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範囲の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G5:G9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を選択して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キーを押して、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絶対参照にする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</xdr:col>
      <xdr:colOff>289033</xdr:colOff>
      <xdr:row>13</xdr:row>
      <xdr:rowOff>6569</xdr:rowOff>
    </xdr:from>
    <xdr:to>
      <xdr:col>6</xdr:col>
      <xdr:colOff>444815</xdr:colOff>
      <xdr:row>23</xdr:row>
      <xdr:rowOff>45984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5DC3A76-67EB-4DD9-916D-4B59E9469912}"/>
            </a:ext>
          </a:extLst>
        </xdr:cNvPr>
        <xdr:cNvSpPr/>
      </xdr:nvSpPr>
      <xdr:spPr>
        <a:xfrm>
          <a:off x="1307223" y="2240017"/>
          <a:ext cx="2684833" cy="1747346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順位を求める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（同点の場合は同じ最高順位）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ランクイコール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=RANK.EQ(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順序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数値：順位を求める値</a:t>
          </a:r>
          <a:endParaRPr lang="en-US" altLang="ja-JP" sz="1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参照：順位を調べるデータ全体</a:t>
          </a:r>
          <a:endParaRPr lang="en-US" altLang="ja-JP" sz="1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順序：大きい方が上位→省略または</a:t>
          </a:r>
          <a:r>
            <a:rPr lang="en-US" altLang="ja-JP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小さい方が上位→</a:t>
          </a:r>
          <a:r>
            <a:rPr lang="en-US" altLang="ja-JP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ja-JP" alt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以外の数値、</a:t>
          </a:r>
          <a:r>
            <a:rPr lang="en-US" altLang="ja-JP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</a:t>
          </a:r>
          <a:endParaRPr lang="en-US" altLang="ja-JP" sz="1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238125</xdr:colOff>
      <xdr:row>9</xdr:row>
      <xdr:rowOff>161925</xdr:rowOff>
    </xdr:from>
    <xdr:ext cx="1733550" cy="238125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4476750" y="1714500"/>
          <a:ext cx="1733550" cy="23812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を下にオートフィルをする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680357</xdr:colOff>
      <xdr:row>5</xdr:row>
      <xdr:rowOff>5444</xdr:rowOff>
    </xdr:from>
    <xdr:to>
      <xdr:col>9</xdr:col>
      <xdr:colOff>680357</xdr:colOff>
      <xdr:row>9</xdr:row>
      <xdr:rowOff>10887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74592F6-CE30-4057-8E04-FCC02B3F9A33}"/>
            </a:ext>
          </a:extLst>
        </xdr:cNvPr>
        <xdr:cNvSpPr>
          <a:spLocks noChangeShapeType="1"/>
        </xdr:cNvSpPr>
      </xdr:nvSpPr>
      <xdr:spPr bwMode="auto">
        <a:xfrm>
          <a:off x="6297386" y="881744"/>
          <a:ext cx="0" cy="702129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653143</xdr:colOff>
      <xdr:row>4</xdr:row>
      <xdr:rowOff>146957</xdr:rowOff>
    </xdr:from>
    <xdr:to>
      <xdr:col>10</xdr:col>
      <xdr:colOff>32658</xdr:colOff>
      <xdr:row>5</xdr:row>
      <xdr:rowOff>38101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A5D9D7B-BCF8-40E8-8457-D74A2E467EC2}"/>
            </a:ext>
          </a:extLst>
        </xdr:cNvPr>
        <xdr:cNvSpPr/>
      </xdr:nvSpPr>
      <xdr:spPr>
        <a:xfrm>
          <a:off x="6270172" y="849086"/>
          <a:ext cx="65315" cy="6531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653143</xdr:colOff>
      <xdr:row>8</xdr:row>
      <xdr:rowOff>146957</xdr:rowOff>
    </xdr:from>
    <xdr:to>
      <xdr:col>10</xdr:col>
      <xdr:colOff>32658</xdr:colOff>
      <xdr:row>9</xdr:row>
      <xdr:rowOff>38101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26CEDBC-2B84-4EB2-84D4-74982FC1F087}"/>
            </a:ext>
          </a:extLst>
        </xdr:cNvPr>
        <xdr:cNvSpPr/>
      </xdr:nvSpPr>
      <xdr:spPr>
        <a:xfrm>
          <a:off x="6249902" y="843267"/>
          <a:ext cx="62687" cy="61937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32656</xdr:colOff>
      <xdr:row>5</xdr:row>
      <xdr:rowOff>48986</xdr:rowOff>
    </xdr:from>
    <xdr:to>
      <xdr:col>14</xdr:col>
      <xdr:colOff>103414</xdr:colOff>
      <xdr:row>13</xdr:row>
      <xdr:rowOff>146959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737BE9FB-F786-48F7-833B-059A1B9DE9D6}"/>
            </a:ext>
          </a:extLst>
        </xdr:cNvPr>
        <xdr:cNvSpPr>
          <a:spLocks noChangeArrowheads="1"/>
        </xdr:cNvSpPr>
      </xdr:nvSpPr>
      <xdr:spPr bwMode="auto">
        <a:xfrm>
          <a:off x="6574970" y="925286"/>
          <a:ext cx="2128158" cy="1491344"/>
        </a:xfrm>
        <a:prstGeom prst="wedgeRoundRectCallout">
          <a:avLst>
            <a:gd name="adj1" fmla="val -59010"/>
            <a:gd name="adj2" fmla="val -3012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=RANK.EQ(G5,G5:G9)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でオートフィルすると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>
              <a:effectLst/>
            </a:rPr>
            <a:t>=RANK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.EQ</a:t>
          </a:r>
          <a:r>
            <a:rPr lang="en-US" altLang="ja-JP">
              <a:effectLst/>
            </a:rPr>
            <a:t>(G6,</a:t>
          </a:r>
          <a:r>
            <a:rPr lang="en-US" altLang="ja-JP">
              <a:solidFill>
                <a:srgbClr val="FF0000"/>
              </a:solidFill>
              <a:effectLst/>
            </a:rPr>
            <a:t>G6:G10</a:t>
          </a:r>
          <a:r>
            <a:rPr lang="en-US" altLang="ja-JP">
              <a:effectLst/>
            </a:rPr>
            <a:t>)</a:t>
          </a:r>
        </a:p>
        <a:p>
          <a:pPr rtl="0"/>
          <a:r>
            <a:rPr lang="en-US" altLang="ja-JP">
              <a:effectLst/>
            </a:rPr>
            <a:t>=RANK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.EQ</a:t>
          </a:r>
          <a:r>
            <a:rPr lang="en-US" altLang="ja-JP">
              <a:effectLst/>
            </a:rPr>
            <a:t>(G7,</a:t>
          </a:r>
          <a:r>
            <a:rPr lang="en-US" altLang="ja-JP">
              <a:solidFill>
                <a:srgbClr val="FF0000"/>
              </a:solidFill>
              <a:effectLst/>
            </a:rPr>
            <a:t>G7:G11</a:t>
          </a:r>
          <a:r>
            <a:rPr lang="en-US" altLang="ja-JP">
              <a:effectLst/>
            </a:rPr>
            <a:t>)</a:t>
          </a:r>
        </a:p>
        <a:p>
          <a:pPr rtl="0"/>
          <a:r>
            <a:rPr lang="en-US" altLang="ja-JP">
              <a:effectLst/>
            </a:rPr>
            <a:t>=RANK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.EQ</a:t>
          </a:r>
          <a:r>
            <a:rPr lang="en-US" altLang="ja-JP">
              <a:effectLst/>
            </a:rPr>
            <a:t>(G8,</a:t>
          </a:r>
          <a:r>
            <a:rPr lang="en-US" altLang="ja-JP">
              <a:solidFill>
                <a:srgbClr val="FF0000"/>
              </a:solidFill>
              <a:effectLst/>
            </a:rPr>
            <a:t>G8:G12</a:t>
          </a:r>
          <a:r>
            <a:rPr lang="en-US" altLang="ja-JP">
              <a:effectLst/>
            </a:rPr>
            <a:t>)</a:t>
          </a:r>
        </a:p>
        <a:p>
          <a:pPr rtl="0"/>
          <a:r>
            <a:rPr lang="en-US" altLang="ja-JP">
              <a:effectLst/>
            </a:rPr>
            <a:t>=RANK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.EQ</a:t>
          </a:r>
          <a:r>
            <a:rPr lang="en-US" altLang="ja-JP">
              <a:effectLst/>
            </a:rPr>
            <a:t>(G9,</a:t>
          </a:r>
          <a:r>
            <a:rPr lang="en-US" altLang="ja-JP">
              <a:solidFill>
                <a:srgbClr val="FF0000"/>
              </a:solidFill>
              <a:effectLst/>
            </a:rPr>
            <a:t>G9:G13</a:t>
          </a:r>
          <a:r>
            <a:rPr lang="en-US" altLang="ja-JP">
              <a:effectLst/>
            </a:rPr>
            <a:t>)</a:t>
          </a:r>
        </a:p>
        <a:p>
          <a:pPr rtl="0"/>
          <a:r>
            <a:rPr lang="ja-JP" altLang="en-US">
              <a:effectLst/>
            </a:rPr>
            <a:t>と範囲がずれてしまう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4879</xdr:colOff>
      <xdr:row>5</xdr:row>
      <xdr:rowOff>9761</xdr:rowOff>
    </xdr:from>
    <xdr:to>
      <xdr:col>10</xdr:col>
      <xdr:colOff>4879</xdr:colOff>
      <xdr:row>9</xdr:row>
      <xdr:rowOff>15204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287900C9-BBC5-490E-8973-859B172D56FB}"/>
            </a:ext>
          </a:extLst>
        </xdr:cNvPr>
        <xdr:cNvSpPr>
          <a:spLocks noChangeShapeType="1"/>
        </xdr:cNvSpPr>
      </xdr:nvSpPr>
      <xdr:spPr bwMode="auto">
        <a:xfrm>
          <a:off x="6284810" y="876864"/>
          <a:ext cx="0" cy="688616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659712</xdr:colOff>
      <xdr:row>4</xdr:row>
      <xdr:rowOff>146957</xdr:rowOff>
    </xdr:from>
    <xdr:to>
      <xdr:col>10</xdr:col>
      <xdr:colOff>39227</xdr:colOff>
      <xdr:row>5</xdr:row>
      <xdr:rowOff>38101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17D079F-D977-40B9-9E41-C95719FCDFA4}"/>
            </a:ext>
          </a:extLst>
        </xdr:cNvPr>
        <xdr:cNvSpPr/>
      </xdr:nvSpPr>
      <xdr:spPr>
        <a:xfrm>
          <a:off x="6256471" y="843267"/>
          <a:ext cx="62687" cy="61937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653143</xdr:colOff>
      <xdr:row>8</xdr:row>
      <xdr:rowOff>146957</xdr:rowOff>
    </xdr:from>
    <xdr:to>
      <xdr:col>10</xdr:col>
      <xdr:colOff>32658</xdr:colOff>
      <xdr:row>9</xdr:row>
      <xdr:rowOff>38101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84F7BC4-2A51-4AE0-AA3A-6C8A822D2633}"/>
            </a:ext>
          </a:extLst>
        </xdr:cNvPr>
        <xdr:cNvSpPr/>
      </xdr:nvSpPr>
      <xdr:spPr>
        <a:xfrm>
          <a:off x="6263368" y="1528082"/>
          <a:ext cx="65315" cy="62594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85397</xdr:colOff>
      <xdr:row>13</xdr:row>
      <xdr:rowOff>32846</xdr:rowOff>
    </xdr:from>
    <xdr:to>
      <xdr:col>9</xdr:col>
      <xdr:colOff>648453</xdr:colOff>
      <xdr:row>21</xdr:row>
      <xdr:rowOff>78829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259A0E4-9874-466E-8994-530BA7FB87BE}"/>
            </a:ext>
          </a:extLst>
        </xdr:cNvPr>
        <xdr:cNvSpPr/>
      </xdr:nvSpPr>
      <xdr:spPr>
        <a:xfrm>
          <a:off x="3632638" y="2266294"/>
          <a:ext cx="2612574" cy="1412328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関数を使った式を直す時は、</a:t>
          </a:r>
          <a:endParaRPr lang="ja-JP" altLang="ja-JP">
            <a:effectLst/>
          </a:endParaRPr>
        </a:p>
        <a:p>
          <a:pPr rtl="0"/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J5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をダブルクリック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、あるいは数式バーから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、数式を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直接直すか、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J5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を選択して、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関数の挿入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ボタンを押して、関数の引数から直す。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今回は、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範囲の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G5:G9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をドラッグして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F4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キーを押して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絶対参照にする。</a:t>
          </a:r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269327</xdr:colOff>
      <xdr:row>13</xdr:row>
      <xdr:rowOff>39413</xdr:rowOff>
    </xdr:from>
    <xdr:to>
      <xdr:col>7</xdr:col>
      <xdr:colOff>210207</xdr:colOff>
      <xdr:row>18</xdr:row>
      <xdr:rowOff>65689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DDB9D2E-92E0-45FD-9A96-6C4706133CD4}"/>
            </a:ext>
          </a:extLst>
        </xdr:cNvPr>
        <xdr:cNvSpPr/>
      </xdr:nvSpPr>
      <xdr:spPr>
        <a:xfrm>
          <a:off x="2450224" y="2272861"/>
          <a:ext cx="1990397" cy="880242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順位を求める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（同点の場合は順位の平均）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ランクアベレージ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=RANK.AVG(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順序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rtl="0"/>
          <a:endParaRPr kumimoji="1" lang="ja-JP" altLang="en-US" sz="1100"/>
        </a:p>
      </xdr:txBody>
    </xdr:sp>
    <xdr:clientData/>
  </xdr:twoCellAnchor>
  <xdr:twoCellAnchor editAs="oneCell">
    <xdr:from>
      <xdr:col>4</xdr:col>
      <xdr:colOff>267777</xdr:colOff>
      <xdr:row>19</xdr:row>
      <xdr:rowOff>65690</xdr:rowOff>
    </xdr:from>
    <xdr:to>
      <xdr:col>7</xdr:col>
      <xdr:colOff>183263</xdr:colOff>
      <xdr:row>26</xdr:row>
      <xdr:rowOff>146645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213D72A-E3F4-413C-BCA2-804D210C39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8895" b="32212"/>
        <a:stretch/>
      </xdr:blipFill>
      <xdr:spPr>
        <a:xfrm>
          <a:off x="2448674" y="3323897"/>
          <a:ext cx="1965003" cy="127650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</xdr:col>
      <xdr:colOff>105105</xdr:colOff>
      <xdr:row>13</xdr:row>
      <xdr:rowOff>39413</xdr:rowOff>
    </xdr:from>
    <xdr:to>
      <xdr:col>4</xdr:col>
      <xdr:colOff>164225</xdr:colOff>
      <xdr:row>18</xdr:row>
      <xdr:rowOff>59120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4C76CEE-A4E6-451E-886F-32B1DE0CC7A7}"/>
            </a:ext>
          </a:extLst>
        </xdr:cNvPr>
        <xdr:cNvSpPr/>
      </xdr:nvSpPr>
      <xdr:spPr>
        <a:xfrm>
          <a:off x="341588" y="2272861"/>
          <a:ext cx="2003534" cy="873673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順位を求める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点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の場合は同じ最高順位）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ランクイコール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=RANK.EQ(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順序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kumimoji="1" lang="ja-JP" altLang="en-US" sz="1100"/>
        </a:p>
      </xdr:txBody>
    </xdr:sp>
    <xdr:clientData/>
  </xdr:twoCellAnchor>
  <xdr:twoCellAnchor editAs="oneCell">
    <xdr:from>
      <xdr:col>1</xdr:col>
      <xdr:colOff>124810</xdr:colOff>
      <xdr:row>19</xdr:row>
      <xdr:rowOff>77773</xdr:rowOff>
    </xdr:from>
    <xdr:to>
      <xdr:col>4</xdr:col>
      <xdr:colOff>111672</xdr:colOff>
      <xdr:row>26</xdr:row>
      <xdr:rowOff>144517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77B44C4-DA86-4555-83BC-F72545A95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9474" b="32442"/>
        <a:stretch/>
      </xdr:blipFill>
      <xdr:spPr>
        <a:xfrm>
          <a:off x="361293" y="3335980"/>
          <a:ext cx="1931276" cy="126229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54218</xdr:colOff>
      <xdr:row>2</xdr:row>
      <xdr:rowOff>152191</xdr:rowOff>
    </xdr:from>
    <xdr:to>
      <xdr:col>11</xdr:col>
      <xdr:colOff>175846</xdr:colOff>
      <xdr:row>8</xdr:row>
      <xdr:rowOff>107674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200-000003200000}"/>
            </a:ext>
          </a:extLst>
        </xdr:cNvPr>
        <xdr:cNvSpPr>
          <a:spLocks noChangeArrowheads="1"/>
        </xdr:cNvSpPr>
      </xdr:nvSpPr>
      <xdr:spPr bwMode="auto">
        <a:xfrm>
          <a:off x="5197718" y="508343"/>
          <a:ext cx="2183998" cy="999092"/>
        </a:xfrm>
        <a:prstGeom prst="wedgeRoundRectCallout">
          <a:avLst>
            <a:gd name="adj1" fmla="val -57641"/>
            <a:gd name="adj2" fmla="val -194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を選択して，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数式タブの関数ライブラリ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または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関数の挿入ボタンから、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論理グループの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IF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関数を選択</a:t>
          </a:r>
        </a:p>
      </xdr:txBody>
    </xdr:sp>
    <xdr:clientData/>
  </xdr:twoCellAnchor>
  <xdr:twoCellAnchor editAs="oneCell">
    <xdr:from>
      <xdr:col>7</xdr:col>
      <xdr:colOff>252046</xdr:colOff>
      <xdr:row>9</xdr:row>
      <xdr:rowOff>156798</xdr:rowOff>
    </xdr:from>
    <xdr:to>
      <xdr:col>13</xdr:col>
      <xdr:colOff>593481</xdr:colOff>
      <xdr:row>22</xdr:row>
      <xdr:rowOff>51842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2BFDD29-A07E-4872-9569-A6C78DEF5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2971" b="40765"/>
        <a:stretch/>
      </xdr:blipFill>
      <xdr:spPr>
        <a:xfrm>
          <a:off x="4700221" y="1709373"/>
          <a:ext cx="4456235" cy="212389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10</xdr:col>
      <xdr:colOff>411040</xdr:colOff>
      <xdr:row>11</xdr:row>
      <xdr:rowOff>58616</xdr:rowOff>
    </xdr:from>
    <xdr:to>
      <xdr:col>11</xdr:col>
      <xdr:colOff>213213</xdr:colOff>
      <xdr:row>13</xdr:row>
      <xdr:rowOff>36634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73D1336-939D-4E0B-B1E9-1A2B6500ECE2}"/>
            </a:ext>
          </a:extLst>
        </xdr:cNvPr>
        <xdr:cNvSpPr/>
      </xdr:nvSpPr>
      <xdr:spPr>
        <a:xfrm>
          <a:off x="6916615" y="1954091"/>
          <a:ext cx="487973" cy="320918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550252</xdr:colOff>
      <xdr:row>12</xdr:row>
      <xdr:rowOff>167054</xdr:rowOff>
    </xdr:from>
    <xdr:to>
      <xdr:col>10</xdr:col>
      <xdr:colOff>337771</xdr:colOff>
      <xdr:row>16</xdr:row>
      <xdr:rowOff>71804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8EA3D1F-CA32-4200-8719-6CAF8F038DC5}"/>
            </a:ext>
          </a:extLst>
        </xdr:cNvPr>
        <xdr:cNvSpPr/>
      </xdr:nvSpPr>
      <xdr:spPr>
        <a:xfrm>
          <a:off x="6370027" y="2233979"/>
          <a:ext cx="473319" cy="5905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552450</xdr:colOff>
      <xdr:row>18</xdr:row>
      <xdr:rowOff>9526</xdr:rowOff>
    </xdr:from>
    <xdr:to>
      <xdr:col>10</xdr:col>
      <xdr:colOff>273326</xdr:colOff>
      <xdr:row>19</xdr:row>
      <xdr:rowOff>149088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9323DC5-FCCE-4314-8C5B-9EAAD7AB166D}"/>
            </a:ext>
          </a:extLst>
        </xdr:cNvPr>
        <xdr:cNvSpPr/>
      </xdr:nvSpPr>
      <xdr:spPr>
        <a:xfrm>
          <a:off x="6383407" y="3148635"/>
          <a:ext cx="408332" cy="31349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363861</xdr:colOff>
      <xdr:row>23</xdr:row>
      <xdr:rowOff>118218</xdr:rowOff>
    </xdr:from>
    <xdr:to>
      <xdr:col>14</xdr:col>
      <xdr:colOff>381522</xdr:colOff>
      <xdr:row>35</xdr:row>
      <xdr:rowOff>79100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B4BD3A1-080A-41C7-AB98-08C0E3203E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6003"/>
        <a:stretch/>
      </xdr:blipFill>
      <xdr:spPr>
        <a:xfrm>
          <a:off x="6882274" y="4127001"/>
          <a:ext cx="2767487" cy="2048099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5480</xdr:colOff>
      <xdr:row>19</xdr:row>
      <xdr:rowOff>100283</xdr:rowOff>
    </xdr:from>
    <xdr:to>
      <xdr:col>9</xdr:col>
      <xdr:colOff>75817</xdr:colOff>
      <xdr:row>35</xdr:row>
      <xdr:rowOff>125480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28BFB0A-5563-48E9-81C2-351C9FD4E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9702"/>
        <a:stretch/>
      </xdr:blipFill>
      <xdr:spPr>
        <a:xfrm>
          <a:off x="4461523" y="3413326"/>
          <a:ext cx="1445251" cy="2808154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10</xdr:col>
      <xdr:colOff>337771</xdr:colOff>
      <xdr:row>13</xdr:row>
      <xdr:rowOff>57978</xdr:rowOff>
    </xdr:from>
    <xdr:to>
      <xdr:col>10</xdr:col>
      <xdr:colOff>554935</xdr:colOff>
      <xdr:row>14</xdr:row>
      <xdr:rowOff>119429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05F01F4-E5A6-4C6A-B179-0AF3A876BA7F}"/>
            </a:ext>
          </a:extLst>
        </xdr:cNvPr>
        <xdr:cNvCxnSpPr>
          <a:endCxn id="10" idx="3"/>
        </xdr:cNvCxnSpPr>
      </xdr:nvCxnSpPr>
      <xdr:spPr>
        <a:xfrm flipH="1">
          <a:off x="6856184" y="2327413"/>
          <a:ext cx="217164" cy="23538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40649</xdr:colOff>
      <xdr:row>14</xdr:row>
      <xdr:rowOff>127712</xdr:rowOff>
    </xdr:from>
    <xdr:to>
      <xdr:col>9</xdr:col>
      <xdr:colOff>519988</xdr:colOff>
      <xdr:row>19</xdr:row>
      <xdr:rowOff>100283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33C2F8E9-61DE-423E-97CA-78F01E649C49}"/>
            </a:ext>
          </a:extLst>
        </xdr:cNvPr>
        <xdr:cNvCxnSpPr>
          <a:endCxn id="12" idx="0"/>
        </xdr:cNvCxnSpPr>
      </xdr:nvCxnSpPr>
      <xdr:spPr>
        <a:xfrm flipH="1">
          <a:off x="5184149" y="2571082"/>
          <a:ext cx="1166796" cy="84224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273326</xdr:colOff>
      <xdr:row>18</xdr:row>
      <xdr:rowOff>166274</xdr:rowOff>
    </xdr:from>
    <xdr:to>
      <xdr:col>12</xdr:col>
      <xdr:colOff>372692</xdr:colOff>
      <xdr:row>23</xdr:row>
      <xdr:rowOff>118218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BF772DD7-61A3-4F26-866F-96D22113C11B}"/>
            </a:ext>
          </a:extLst>
        </xdr:cNvPr>
        <xdr:cNvCxnSpPr>
          <a:stCxn id="11" idx="3"/>
          <a:endCxn id="9" idx="0"/>
        </xdr:cNvCxnSpPr>
      </xdr:nvCxnSpPr>
      <xdr:spPr>
        <a:xfrm>
          <a:off x="6791739" y="3305383"/>
          <a:ext cx="1474279" cy="82161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173935</xdr:colOff>
      <xdr:row>30</xdr:row>
      <xdr:rowOff>102496</xdr:rowOff>
    </xdr:from>
    <xdr:to>
      <xdr:col>6</xdr:col>
      <xdr:colOff>438979</xdr:colOff>
      <xdr:row>33</xdr:row>
      <xdr:rowOff>74544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B4E2BA46-2D37-4AB0-AF92-5B090A2EAFB3}"/>
            </a:ext>
          </a:extLst>
        </xdr:cNvPr>
        <xdr:cNvSpPr>
          <a:spLocks noChangeArrowheads="1"/>
        </xdr:cNvSpPr>
      </xdr:nvSpPr>
      <xdr:spPr bwMode="auto">
        <a:xfrm>
          <a:off x="3255065" y="5328822"/>
          <a:ext cx="952501" cy="493852"/>
        </a:xfrm>
        <a:prstGeom prst="wedgeRoundRectCallout">
          <a:avLst>
            <a:gd name="adj1" fmla="val 53576"/>
            <a:gd name="adj2" fmla="val -1036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数式タブから選ぶ方法</a:t>
          </a:r>
        </a:p>
      </xdr:txBody>
    </xdr:sp>
    <xdr:clientData/>
  </xdr:twoCellAnchor>
  <xdr:twoCellAnchor>
    <xdr:from>
      <xdr:col>14</xdr:col>
      <xdr:colOff>609154</xdr:colOff>
      <xdr:row>32</xdr:row>
      <xdr:rowOff>52799</xdr:rowOff>
    </xdr:from>
    <xdr:to>
      <xdr:col>16</xdr:col>
      <xdr:colOff>488674</xdr:colOff>
      <xdr:row>34</xdr:row>
      <xdr:rowOff>157369</xdr:rowOff>
    </xdr:to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3FAD0863-F7D7-4862-ACBF-C8691E553548}"/>
            </a:ext>
          </a:extLst>
        </xdr:cNvPr>
        <xdr:cNvSpPr>
          <a:spLocks noChangeArrowheads="1"/>
        </xdr:cNvSpPr>
      </xdr:nvSpPr>
      <xdr:spPr bwMode="auto">
        <a:xfrm>
          <a:off x="9877393" y="5626995"/>
          <a:ext cx="1254433" cy="452439"/>
        </a:xfrm>
        <a:prstGeom prst="wedgeRoundRectCallout">
          <a:avLst>
            <a:gd name="adj1" fmla="val -52781"/>
            <a:gd name="adj2" fmla="val -1115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関数の挿入ボタンから選ぶ方法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678265</xdr:colOff>
      <xdr:row>13</xdr:row>
      <xdr:rowOff>11865</xdr:rowOff>
    </xdr:from>
    <xdr:to>
      <xdr:col>11</xdr:col>
      <xdr:colOff>172918</xdr:colOff>
      <xdr:row>19</xdr:row>
      <xdr:rowOff>140575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E552C79-591F-4659-B9F4-2CC22D4C9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911" b="53801"/>
        <a:stretch/>
      </xdr:blipFill>
      <xdr:spPr>
        <a:xfrm>
          <a:off x="4444722" y="2281536"/>
          <a:ext cx="2923653" cy="11737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544285</xdr:colOff>
      <xdr:row>13</xdr:row>
      <xdr:rowOff>16330</xdr:rowOff>
    </xdr:from>
    <xdr:to>
      <xdr:col>6</xdr:col>
      <xdr:colOff>491990</xdr:colOff>
      <xdr:row>20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870C91F-4F9C-427E-9D8B-028B918E366A}"/>
            </a:ext>
          </a:extLst>
        </xdr:cNvPr>
        <xdr:cNvSpPr/>
      </xdr:nvSpPr>
      <xdr:spPr>
        <a:xfrm>
          <a:off x="1567542" y="2286001"/>
          <a:ext cx="2690905" cy="1279070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条件によって処理を分ける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イフ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論理式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値が真の場合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値が偽の場合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関数の引数を使って入力した場合、文字の前後の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""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は自動的につく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92528</xdr:colOff>
      <xdr:row>1</xdr:row>
      <xdr:rowOff>114301</xdr:rowOff>
    </xdr:from>
    <xdr:to>
      <xdr:col>12</xdr:col>
      <xdr:colOff>313802</xdr:colOff>
      <xdr:row>10</xdr:row>
      <xdr:rowOff>50871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A399C7E1-6820-4EF0-A4E6-F5F28BE23177}"/>
            </a:ext>
          </a:extLst>
        </xdr:cNvPr>
        <xdr:cNvSpPr>
          <a:spLocks noChangeArrowheads="1"/>
        </xdr:cNvSpPr>
      </xdr:nvSpPr>
      <xdr:spPr bwMode="auto">
        <a:xfrm>
          <a:off x="5230585" y="288472"/>
          <a:ext cx="2964474" cy="1509556"/>
        </a:xfrm>
        <a:prstGeom prst="wedgeRoundRectCallout">
          <a:avLst>
            <a:gd name="adj1" fmla="val -56907"/>
            <a:gd name="adj2" fmla="val -140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を選択して，数式タブの関数ライブラリ、または、関数の挿入ボタンから、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論理グループの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IF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関数を選択して，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=IF(F5&gt;=200,"合格","不合格")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という式を作る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論理式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F5&gt;=200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真の場合　合格　　←前後に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""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が自動で付く　</a:t>
          </a:r>
          <a:endParaRPr lang="en-US" altLang="ja-JP" sz="1000" b="0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偽の場合　不合格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255814</xdr:colOff>
      <xdr:row>19</xdr:row>
      <xdr:rowOff>76201</xdr:rowOff>
    </xdr:from>
    <xdr:to>
      <xdr:col>11</xdr:col>
      <xdr:colOff>223158</xdr:colOff>
      <xdr:row>20</xdr:row>
      <xdr:rowOff>154286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802B666A-6F5F-4605-A6FB-B5A5E29E0A28}"/>
            </a:ext>
          </a:extLst>
        </xdr:cNvPr>
        <xdr:cNvSpPr>
          <a:spLocks noChangeArrowheads="1"/>
        </xdr:cNvSpPr>
      </xdr:nvSpPr>
      <xdr:spPr bwMode="auto">
        <a:xfrm>
          <a:off x="6079671" y="3390901"/>
          <a:ext cx="1338944" cy="252256"/>
        </a:xfrm>
        <a:prstGeom prst="wedgeRoundRectCallout">
          <a:avLst>
            <a:gd name="adj1" fmla="val -47109"/>
            <a:gd name="adj2" fmla="val -960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前後に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""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が自動で付く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8</xdr:col>
      <xdr:colOff>0</xdr:colOff>
      <xdr:row>9</xdr:row>
      <xdr:rowOff>5443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605D7F2-5027-4100-8CBF-613CBC54B14D}"/>
            </a:ext>
          </a:extLst>
        </xdr:cNvPr>
        <xdr:cNvSpPr>
          <a:spLocks noChangeShapeType="1"/>
        </xdr:cNvSpPr>
      </xdr:nvSpPr>
      <xdr:spPr bwMode="auto">
        <a:xfrm>
          <a:off x="5133975" y="866775"/>
          <a:ext cx="0" cy="691243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333375</xdr:colOff>
      <xdr:row>4</xdr:row>
      <xdr:rowOff>133350</xdr:rowOff>
    </xdr:from>
    <xdr:ext cx="1085850" cy="3828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974DAE1-C845-422A-B7DD-2C88EC1F655D}"/>
            </a:ext>
          </a:extLst>
        </xdr:cNvPr>
        <xdr:cNvSpPr txBox="1">
          <a:spLocks noChangeArrowheads="1"/>
        </xdr:cNvSpPr>
      </xdr:nvSpPr>
      <xdr:spPr bwMode="auto">
        <a:xfrm>
          <a:off x="5467350" y="828675"/>
          <a:ext cx="1085850" cy="382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を下に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オートフィルする</a:t>
          </a:r>
        </a:p>
      </xdr:txBody>
    </xdr:sp>
    <xdr:clientData/>
  </xdr:oneCellAnchor>
  <xdr:twoCellAnchor>
    <xdr:from>
      <xdr:col>7</xdr:col>
      <xdr:colOff>658586</xdr:colOff>
      <xdr:row>4</xdr:row>
      <xdr:rowOff>141513</xdr:rowOff>
    </xdr:from>
    <xdr:to>
      <xdr:col>8</xdr:col>
      <xdr:colOff>38101</xdr:colOff>
      <xdr:row>5</xdr:row>
      <xdr:rowOff>32657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D22FEF7-3629-4DB1-9B42-519584764E66}"/>
            </a:ext>
          </a:extLst>
        </xdr:cNvPr>
        <xdr:cNvSpPr/>
      </xdr:nvSpPr>
      <xdr:spPr>
        <a:xfrm>
          <a:off x="5106761" y="836838"/>
          <a:ext cx="65315" cy="62594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238125</xdr:colOff>
      <xdr:row>3</xdr:row>
      <xdr:rowOff>114300</xdr:rowOff>
    </xdr:from>
    <xdr:ext cx="1085850" cy="571500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143875" y="638175"/>
          <a:ext cx="1085850" cy="5715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男女別の合計の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得点を出す式を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考える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114300</xdr:colOff>
      <xdr:row>2</xdr:row>
      <xdr:rowOff>57150</xdr:rowOff>
    </xdr:from>
    <xdr:to>
      <xdr:col>11</xdr:col>
      <xdr:colOff>142875</xdr:colOff>
      <xdr:row>7</xdr:row>
      <xdr:rowOff>114299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5724525" y="409575"/>
          <a:ext cx="952500" cy="914399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446315</xdr:colOff>
      <xdr:row>1</xdr:row>
      <xdr:rowOff>168728</xdr:rowOff>
    </xdr:from>
    <xdr:to>
      <xdr:col>5</xdr:col>
      <xdr:colOff>70756</xdr:colOff>
      <xdr:row>6</xdr:row>
      <xdr:rowOff>59872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936FC73-2186-4940-BC5A-CF4028C20EF1}"/>
            </a:ext>
          </a:extLst>
        </xdr:cNvPr>
        <xdr:cNvSpPr>
          <a:spLocks noChangeArrowheads="1"/>
        </xdr:cNvSpPr>
      </xdr:nvSpPr>
      <xdr:spPr bwMode="auto">
        <a:xfrm>
          <a:off x="1469572" y="342899"/>
          <a:ext cx="1475013" cy="767444"/>
        </a:xfrm>
        <a:prstGeom prst="wedgeRoundRectCallout">
          <a:avLst>
            <a:gd name="adj1" fmla="val -59277"/>
            <a:gd name="adj2" fmla="val -8831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列番号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の上で右クリックして挿入を選択し、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列を挿入して、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性別の項目を追加する</a:t>
          </a:r>
        </a:p>
      </xdr:txBody>
    </xdr:sp>
    <xdr:clientData/>
  </xdr:twoCellAnchor>
  <xdr:twoCellAnchor>
    <xdr:from>
      <xdr:col>0</xdr:col>
      <xdr:colOff>141515</xdr:colOff>
      <xdr:row>8</xdr:row>
      <xdr:rowOff>97972</xdr:rowOff>
    </xdr:from>
    <xdr:to>
      <xdr:col>3</xdr:col>
      <xdr:colOff>65314</xdr:colOff>
      <xdr:row>12</xdr:row>
      <xdr:rowOff>97970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DFEB5E24-CFD4-4BD5-B166-3C5EE6EF51F9}"/>
            </a:ext>
          </a:extLst>
        </xdr:cNvPr>
        <xdr:cNvSpPr>
          <a:spLocks noChangeArrowheads="1"/>
        </xdr:cNvSpPr>
      </xdr:nvSpPr>
      <xdr:spPr bwMode="auto">
        <a:xfrm>
          <a:off x="141515" y="1496786"/>
          <a:ext cx="1426028" cy="696684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217715</xdr:colOff>
      <xdr:row>14</xdr:row>
      <xdr:rowOff>70756</xdr:rowOff>
    </xdr:from>
    <xdr:to>
      <xdr:col>3</xdr:col>
      <xdr:colOff>669471</xdr:colOff>
      <xdr:row>22</xdr:row>
      <xdr:rowOff>16329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AD7458CD-1651-4A09-9716-ECB86A38800A}"/>
            </a:ext>
          </a:extLst>
        </xdr:cNvPr>
        <xdr:cNvSpPr>
          <a:spLocks noChangeArrowheads="1"/>
        </xdr:cNvSpPr>
      </xdr:nvSpPr>
      <xdr:spPr bwMode="auto">
        <a:xfrm>
          <a:off x="217715" y="2514599"/>
          <a:ext cx="1953985" cy="1338944"/>
        </a:xfrm>
        <a:prstGeom prst="wedgeRoundRectCallout">
          <a:avLst>
            <a:gd name="adj1" fmla="val -22385"/>
            <a:gd name="adj2" fmla="val -8214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Ctrl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キーを押しながら</a:t>
          </a:r>
          <a:b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マウスのボタンを放し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セルを結合して中央揃え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３か所をまとめて結合する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2</xdr:row>
      <xdr:rowOff>76200</xdr:rowOff>
    </xdr:from>
    <xdr:to>
      <xdr:col>11</xdr:col>
      <xdr:colOff>142875</xdr:colOff>
      <xdr:row>7</xdr:row>
      <xdr:rowOff>133349</xdr:rowOff>
    </xdr:to>
    <xdr:sp macro="" textlink="">
      <xdr:nvSpPr>
        <xdr:cNvPr id="11267" name="Rectangle 1">
          <a:extLst>
            <a:ext uri="{FF2B5EF4-FFF2-40B4-BE49-F238E27FC236}">
              <a16:creationId xmlns:a16="http://schemas.microsoft.com/office/drawing/2014/main" id="{00000000-0008-0000-0500-0000032C0000}"/>
            </a:ext>
          </a:extLst>
        </xdr:cNvPr>
        <xdr:cNvSpPr>
          <a:spLocks noChangeArrowheads="1"/>
        </xdr:cNvSpPr>
      </xdr:nvSpPr>
      <xdr:spPr bwMode="auto">
        <a:xfrm>
          <a:off x="5724525" y="428625"/>
          <a:ext cx="952500" cy="914399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11</xdr:col>
      <xdr:colOff>672239</xdr:colOff>
      <xdr:row>7</xdr:row>
      <xdr:rowOff>124059</xdr:rowOff>
    </xdr:from>
    <xdr:ext cx="1381126" cy="4286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7188653" y="1332749"/>
          <a:ext cx="1381126" cy="42862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男子の合計が出たら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女子の合計も出す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164224</xdr:colOff>
      <xdr:row>2</xdr:row>
      <xdr:rowOff>0</xdr:rowOff>
    </xdr:from>
    <xdr:to>
      <xdr:col>14</xdr:col>
      <xdr:colOff>382314</xdr:colOff>
      <xdr:row>7</xdr:row>
      <xdr:rowOff>48986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56685425-0570-48FD-807C-AD5904193CD1}"/>
            </a:ext>
          </a:extLst>
        </xdr:cNvPr>
        <xdr:cNvSpPr>
          <a:spLocks noChangeArrowheads="1"/>
        </xdr:cNvSpPr>
      </xdr:nvSpPr>
      <xdr:spPr bwMode="auto">
        <a:xfrm>
          <a:off x="6680638" y="354724"/>
          <a:ext cx="2267607" cy="902952"/>
        </a:xfrm>
        <a:prstGeom prst="wedgeRoundRectCallout">
          <a:avLst>
            <a:gd name="adj1" fmla="val -58641"/>
            <a:gd name="adj2" fmla="val -185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K5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に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数学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/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三角グループの</a:t>
          </a:r>
          <a:endParaRPr lang="ja-JP" altLang="ja-JP" sz="1000">
            <a:effectLst/>
            <a:latin typeface="+mj-ea"/>
            <a:ea typeface="+mj-ea"/>
          </a:endParaRPr>
        </a:p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SUMIF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関数を選んで</a:t>
          </a:r>
          <a:endParaRPr lang="ja-JP" altLang="ja-JP" sz="1000">
            <a:effectLst/>
            <a:latin typeface="+mj-ea"/>
            <a:ea typeface="+mj-ea"/>
          </a:endParaRPr>
        </a:p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=SUMIF($C$5:$C$9,"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男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",$G$5:$G$9)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という式を作る</a:t>
          </a:r>
          <a:endParaRPr lang="ja-JP" altLang="ja-JP" sz="1000"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391887</xdr:colOff>
      <xdr:row>11</xdr:row>
      <xdr:rowOff>38100</xdr:rowOff>
    </xdr:from>
    <xdr:to>
      <xdr:col>14</xdr:col>
      <xdr:colOff>157655</xdr:colOff>
      <xdr:row>14</xdr:row>
      <xdr:rowOff>52553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BB60CDA8-8EC0-4925-897F-2F056D7C7A49}"/>
            </a:ext>
          </a:extLst>
        </xdr:cNvPr>
        <xdr:cNvSpPr>
          <a:spLocks noChangeArrowheads="1"/>
        </xdr:cNvSpPr>
      </xdr:nvSpPr>
      <xdr:spPr bwMode="auto">
        <a:xfrm>
          <a:off x="6225128" y="1929962"/>
          <a:ext cx="2498458" cy="526832"/>
        </a:xfrm>
        <a:prstGeom prst="wedgeRoundRectCallout">
          <a:avLst>
            <a:gd name="adj1" fmla="val -41295"/>
            <a:gd name="adj2" fmla="val -189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コピーして、検索条件を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"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女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"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にするだけ</a:t>
          </a:r>
          <a:endParaRPr lang="en-US" altLang="ja-JP" sz="1100" b="0" i="0" baseline="0">
            <a:effectLst/>
            <a:latin typeface="+mj-ea"/>
            <a:ea typeface="+mj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=SUMIF($C$5:$C$9,"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女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",$G$5:$G$9)</a:t>
          </a:r>
          <a:endParaRPr lang="ja-JP" altLang="ja-JP" sz="1000">
            <a:effectLst/>
            <a:latin typeface="+mj-ea"/>
            <a:ea typeface="+mj-ea"/>
          </a:endParaRPr>
        </a:p>
      </xdr:txBody>
    </xdr:sp>
    <xdr:clientData/>
  </xdr:twoCellAnchor>
  <xdr:twoCellAnchor editAs="oneCell">
    <xdr:from>
      <xdr:col>5</xdr:col>
      <xdr:colOff>216776</xdr:colOff>
      <xdr:row>15</xdr:row>
      <xdr:rowOff>1</xdr:rowOff>
    </xdr:from>
    <xdr:to>
      <xdr:col>10</xdr:col>
      <xdr:colOff>643759</xdr:colOff>
      <xdr:row>26</xdr:row>
      <xdr:rowOff>120120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BB1FAD9-F0E5-49F4-8D76-36E4FC9463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314" b="34124"/>
        <a:stretch/>
      </xdr:blipFill>
      <xdr:spPr>
        <a:xfrm>
          <a:off x="3080845" y="2575035"/>
          <a:ext cx="3396155" cy="199884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0</xdr:col>
      <xdr:colOff>229913</xdr:colOff>
      <xdr:row>14</xdr:row>
      <xdr:rowOff>170793</xdr:rowOff>
    </xdr:from>
    <xdr:to>
      <xdr:col>4</xdr:col>
      <xdr:colOff>525517</xdr:colOff>
      <xdr:row>19</xdr:row>
      <xdr:rowOff>72259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83F4F6A-26FC-4565-84CA-F079B15BF2B0}"/>
            </a:ext>
          </a:extLst>
        </xdr:cNvPr>
        <xdr:cNvSpPr/>
      </xdr:nvSpPr>
      <xdr:spPr>
        <a:xfrm>
          <a:off x="229913" y="2575034"/>
          <a:ext cx="2476501" cy="755432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条件に一致したセルの値の合計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サムイフ</a:t>
          </a:r>
          <a:endParaRPr lang="ja-JP" altLang="en-U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=SUMIF(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範囲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検索条件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合計範囲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250371</xdr:colOff>
      <xdr:row>7</xdr:row>
      <xdr:rowOff>127908</xdr:rowOff>
    </xdr:from>
    <xdr:ext cx="1548493" cy="25717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478485" y="1352551"/>
          <a:ext cx="1548493" cy="25717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男女別の人数を求める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10</xdr:col>
      <xdr:colOff>561975</xdr:colOff>
      <xdr:row>2</xdr:row>
      <xdr:rowOff>47625</xdr:rowOff>
    </xdr:from>
    <xdr:to>
      <xdr:col>12</xdr:col>
      <xdr:colOff>142875</xdr:colOff>
      <xdr:row>7</xdr:row>
      <xdr:rowOff>104774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6410325" y="400050"/>
          <a:ext cx="952500" cy="914399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552451</xdr:colOff>
      <xdr:row>7</xdr:row>
      <xdr:rowOff>117022</xdr:rowOff>
    </xdr:from>
    <xdr:ext cx="1381126" cy="45992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7780565" y="1341665"/>
          <a:ext cx="1381126" cy="459921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男子の人数が出たら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女子の人数も出す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12</xdr:col>
      <xdr:colOff>538843</xdr:colOff>
      <xdr:row>2</xdr:row>
      <xdr:rowOff>5442</xdr:rowOff>
    </xdr:from>
    <xdr:to>
      <xdr:col>15</xdr:col>
      <xdr:colOff>435428</xdr:colOff>
      <xdr:row>7</xdr:row>
      <xdr:rowOff>54428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B406B331-4D68-4C24-BA7E-38971079CC91}"/>
            </a:ext>
          </a:extLst>
        </xdr:cNvPr>
        <xdr:cNvSpPr>
          <a:spLocks noChangeArrowheads="1"/>
        </xdr:cNvSpPr>
      </xdr:nvSpPr>
      <xdr:spPr bwMode="auto">
        <a:xfrm>
          <a:off x="7766957" y="359228"/>
          <a:ext cx="1953985" cy="919843"/>
        </a:xfrm>
        <a:prstGeom prst="wedgeRoundRectCallout">
          <a:avLst>
            <a:gd name="adj1" fmla="val -79209"/>
            <a:gd name="adj2" fmla="val -40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L5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に関数の挿入ボタンから</a:t>
          </a:r>
          <a:endParaRPr lang="ja-JP" altLang="ja-JP">
            <a:effectLst/>
            <a:latin typeface="+mj-ea"/>
            <a:ea typeface="+mj-ea"/>
          </a:endParaRPr>
        </a:p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COUNTIF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関数を選んで</a:t>
          </a:r>
          <a:endParaRPr lang="ja-JP" altLang="ja-JP">
            <a:effectLst/>
            <a:latin typeface="+mj-ea"/>
            <a:ea typeface="+mj-ea"/>
          </a:endParaRPr>
        </a:p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=COUNTIF($C$5:$C$9,"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男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")</a:t>
          </a:r>
        </a:p>
        <a:p>
          <a:pPr rtl="0"/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という式を作る</a:t>
          </a:r>
          <a:endParaRPr lang="ja-JP" altLang="ja-JP"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566056</xdr:colOff>
      <xdr:row>11</xdr:row>
      <xdr:rowOff>38102</xdr:rowOff>
    </xdr:from>
    <xdr:to>
      <xdr:col>14</xdr:col>
      <xdr:colOff>462641</xdr:colOff>
      <xdr:row>14</xdr:row>
      <xdr:rowOff>65316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5FC3EF85-D867-4C86-8409-DBCC9D29AEE9}"/>
            </a:ext>
          </a:extLst>
        </xdr:cNvPr>
        <xdr:cNvSpPr>
          <a:spLocks noChangeArrowheads="1"/>
        </xdr:cNvSpPr>
      </xdr:nvSpPr>
      <xdr:spPr bwMode="auto">
        <a:xfrm>
          <a:off x="7108370" y="1959431"/>
          <a:ext cx="1953985" cy="549728"/>
        </a:xfrm>
        <a:prstGeom prst="wedgeRoundRectCallout">
          <a:avLst>
            <a:gd name="adj1" fmla="val -56369"/>
            <a:gd name="adj2" fmla="val -19067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検索条件を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"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女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"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にするだけ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=COUNTIF(($C$5:$C$9,"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女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")</a:t>
          </a:r>
          <a:endParaRPr lang="ja-JP" altLang="ja-JP">
            <a:effectLst/>
            <a:latin typeface="+mj-ea"/>
            <a:ea typeface="+mj-ea"/>
          </a:endParaRPr>
        </a:p>
      </xdr:txBody>
    </xdr:sp>
    <xdr:clientData/>
  </xdr:twoCellAnchor>
  <xdr:twoCellAnchor editAs="oneCell">
    <xdr:from>
      <xdr:col>4</xdr:col>
      <xdr:colOff>582385</xdr:colOff>
      <xdr:row>13</xdr:row>
      <xdr:rowOff>7256</xdr:rowOff>
    </xdr:from>
    <xdr:to>
      <xdr:col>9</xdr:col>
      <xdr:colOff>65314</xdr:colOff>
      <xdr:row>22</xdr:row>
      <xdr:rowOff>54428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6B27FD-7354-48AD-B8B2-0D2785912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601" b="33728"/>
        <a:stretch/>
      </xdr:blipFill>
      <xdr:spPr>
        <a:xfrm>
          <a:off x="2770414" y="2276927"/>
          <a:ext cx="2911929" cy="161471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</xdr:col>
      <xdr:colOff>10886</xdr:colOff>
      <xdr:row>12</xdr:row>
      <xdr:rowOff>152400</xdr:rowOff>
    </xdr:from>
    <xdr:to>
      <xdr:col>4</xdr:col>
      <xdr:colOff>337456</xdr:colOff>
      <xdr:row>17</xdr:row>
      <xdr:rowOff>36975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623F411-BBC0-473F-A1EE-BFCBE60090B9}"/>
            </a:ext>
          </a:extLst>
        </xdr:cNvPr>
        <xdr:cNvSpPr/>
      </xdr:nvSpPr>
      <xdr:spPr>
        <a:xfrm>
          <a:off x="250372" y="2247900"/>
          <a:ext cx="2275113" cy="755432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条件に一致したセルの数を求める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カウントイフ</a:t>
          </a:r>
          <a:endParaRPr lang="ja-JP" altLang="en-U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範囲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検索条件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247650</xdr:colOff>
      <xdr:row>3</xdr:row>
      <xdr:rowOff>142875</xdr:rowOff>
    </xdr:from>
    <xdr:ext cx="1057275" cy="4286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8153400" y="666750"/>
          <a:ext cx="1057275" cy="428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男女別の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平均点を出す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561975</xdr:colOff>
      <xdr:row>2</xdr:row>
      <xdr:rowOff>38100</xdr:rowOff>
    </xdr:from>
    <xdr:to>
      <xdr:col>13</xdr:col>
      <xdr:colOff>142875</xdr:colOff>
      <xdr:row>7</xdr:row>
      <xdr:rowOff>95249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7096125" y="390525"/>
          <a:ext cx="952500" cy="914399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3"/>
  <sheetViews>
    <sheetView tabSelected="1" zoomScale="175" zoomScaleNormal="175" workbookViewId="0"/>
  </sheetViews>
  <sheetFormatPr defaultRowHeight="13.5" x14ac:dyDescent="0.15"/>
  <cols>
    <col min="1" max="1" width="3.125" customWidth="1"/>
    <col min="2" max="2" width="10.25" customWidth="1"/>
  </cols>
  <sheetData>
    <row r="2" spans="2:7" ht="14.25" x14ac:dyDescent="0.15">
      <c r="B2" s="5" t="s">
        <v>11</v>
      </c>
    </row>
    <row r="4" spans="2:7" x14ac:dyDescent="0.15">
      <c r="B4" s="7" t="s">
        <v>1</v>
      </c>
      <c r="C4" s="7" t="s">
        <v>30</v>
      </c>
      <c r="D4" s="7" t="s">
        <v>31</v>
      </c>
      <c r="E4" s="7" t="s">
        <v>32</v>
      </c>
      <c r="F4" s="6" t="s">
        <v>0</v>
      </c>
      <c r="G4" s="10" t="s">
        <v>6</v>
      </c>
    </row>
    <row r="5" spans="2:7" x14ac:dyDescent="0.15">
      <c r="B5" s="7" t="s">
        <v>25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7" t="s">
        <v>26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7" t="s">
        <v>27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7" t="s">
        <v>28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7" t="s">
        <v>29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6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6" t="s">
        <v>8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6" t="s">
        <v>10</v>
      </c>
    </row>
    <row r="12" spans="2:7" x14ac:dyDescent="0.15">
      <c r="B12" s="6" t="s">
        <v>9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COUNT(F5:F9)</f>
        <v>5</v>
      </c>
    </row>
    <row r="13" spans="2:7" x14ac:dyDescent="0.15">
      <c r="B13" s="9"/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13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>
        <f>COUNTIF(C5:C9,"男")</f>
        <v>3</v>
      </c>
      <c r="M5" s="12"/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>
        <f>COUNTIF(C5:C9,"女")</f>
        <v>2</v>
      </c>
      <c r="M7" s="12"/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/>
      <c r="M12" s="1"/>
    </row>
    <row r="13" spans="2:13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M15"/>
  <sheetViews>
    <sheetView zoomScale="160" zoomScaleNormal="160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>
        <f>COUNTIF(C5:C9,"男")</f>
        <v>3</v>
      </c>
      <c r="M5" s="53">
        <f>K5/L5</f>
        <v>191.66666666666666</v>
      </c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>
        <f>COUNTIF(C5:C9,"女")</f>
        <v>2</v>
      </c>
      <c r="M7" s="53">
        <f>K7/L7</f>
        <v>237.5</v>
      </c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/>
      <c r="M12" s="1"/>
    </row>
    <row r="13" spans="2:13" x14ac:dyDescent="0.15">
      <c r="B13" s="9"/>
      <c r="C13" s="9"/>
    </row>
    <row r="14" spans="2:13" x14ac:dyDescent="0.15">
      <c r="M14" s="54">
        <f>AVERAGEIF(C5:C9,"男",G5:G9)</f>
        <v>191.66666666666666</v>
      </c>
    </row>
    <row r="15" spans="2:13" x14ac:dyDescent="0.15">
      <c r="M15">
        <f>AVERAGEIF(C5:C9,"女",G5:G9)</f>
        <v>237.5</v>
      </c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M13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>
        <f>COUNTIF(C5:C9,"男")</f>
        <v>3</v>
      </c>
      <c r="M5" s="53">
        <f>K5/L5</f>
        <v>191.66666666666666</v>
      </c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>
        <f>COUNTIF(C5:C9,"女")</f>
        <v>2</v>
      </c>
      <c r="M7" s="53">
        <f>K7/L7</f>
        <v>237.5</v>
      </c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/>
      <c r="M12" s="1"/>
    </row>
    <row r="13" spans="2:13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13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>
        <f>COUNTIF(C5:C9,"男")</f>
        <v>3</v>
      </c>
      <c r="M5" s="53">
        <f>K5/L5</f>
        <v>191.66666666666666</v>
      </c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>
        <f>COUNTIF(C5:C9,"女")</f>
        <v>2</v>
      </c>
      <c r="M7" s="53">
        <f>K7/L7</f>
        <v>237.5</v>
      </c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>
        <f>COUNTIF(I5:I9,"合格")</f>
        <v>4</v>
      </c>
      <c r="M12" s="1"/>
    </row>
    <row r="13" spans="2:13" x14ac:dyDescent="0.15">
      <c r="B13" s="9"/>
      <c r="C13" s="9"/>
      <c r="L13">
        <f>COUNTIF(G5:G9,"&gt;=200")</f>
        <v>4</v>
      </c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13"/>
  <sheetViews>
    <sheetView zoomScale="160" zoomScaleNormal="160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>
        <f>COUNTIF(C5:C9,"男")</f>
        <v>3</v>
      </c>
      <c r="M5" s="53">
        <f>K5/L5</f>
        <v>191.66666666666666</v>
      </c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>
        <f>COUNTIF(C5:C9,"女")</f>
        <v>2</v>
      </c>
      <c r="M7" s="53">
        <f>K7/L7</f>
        <v>237.5</v>
      </c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>
        <f>COUNTIF(I5:I9,"合格")</f>
        <v>4</v>
      </c>
      <c r="M12" s="1"/>
    </row>
    <row r="13" spans="2:13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M13"/>
  <sheetViews>
    <sheetView zoomScale="175" zoomScaleNormal="175" workbookViewId="0">
      <selection activeCell="L21" sqref="L21"/>
    </sheetView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>
        <f>COUNTIF(C5:C9,"男")</f>
        <v>3</v>
      </c>
      <c r="M5" s="53">
        <f>K5/L5</f>
        <v>191.66666666666666</v>
      </c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>
        <f>COUNTIF(C5:C9,"女")</f>
        <v>2</v>
      </c>
      <c r="M7" s="53">
        <f>K7/L7</f>
        <v>237.5</v>
      </c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>
        <f>COUNTIF(I5:I9,"合格")</f>
        <v>4</v>
      </c>
      <c r="M12" s="1">
        <f>K12-L12</f>
        <v>1</v>
      </c>
    </row>
    <row r="13" spans="2:13" x14ac:dyDescent="0.15">
      <c r="B13" s="9"/>
      <c r="C13" s="9"/>
      <c r="M13">
        <f>COUNTIF(I5:I9,"不合格")</f>
        <v>1</v>
      </c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N13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1" max="11" width="3.125" customWidth="1"/>
  </cols>
  <sheetData>
    <row r="2" spans="2:14" ht="14.25" x14ac:dyDescent="0.15">
      <c r="B2" s="5" t="s">
        <v>11</v>
      </c>
      <c r="C2" s="5"/>
    </row>
    <row r="4" spans="2:14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J4" s="10" t="s">
        <v>16</v>
      </c>
      <c r="L4" s="10" t="s">
        <v>19</v>
      </c>
      <c r="M4" s="10" t="s">
        <v>21</v>
      </c>
      <c r="N4" s="10" t="s">
        <v>23</v>
      </c>
    </row>
    <row r="5" spans="2:14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J5" s="7"/>
      <c r="L5" s="11">
        <f>SUMIF(C5:C9,"男",G5:G9)</f>
        <v>575</v>
      </c>
      <c r="M5" s="11">
        <f>COUNTIF(C5:C9,"男")</f>
        <v>3</v>
      </c>
      <c r="N5" s="53">
        <f>L5/M5</f>
        <v>191.66666666666666</v>
      </c>
    </row>
    <row r="6" spans="2:14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J6" s="7"/>
      <c r="L6" s="52" t="s">
        <v>20</v>
      </c>
      <c r="M6" s="52" t="s">
        <v>22</v>
      </c>
      <c r="N6" s="52" t="s">
        <v>24</v>
      </c>
    </row>
    <row r="7" spans="2:14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J7" s="7"/>
      <c r="L7" s="11">
        <f>SUMIF(C5:C9,"女",G5:G9)</f>
        <v>475</v>
      </c>
      <c r="M7" s="11">
        <f>COUNTIF(C5:C9,"女")</f>
        <v>2</v>
      </c>
      <c r="N7" s="53">
        <f>L7/M7</f>
        <v>237.5</v>
      </c>
    </row>
    <row r="8" spans="2:14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  <c r="J8" s="7"/>
    </row>
    <row r="9" spans="2:14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  <c r="J9" s="7"/>
    </row>
    <row r="10" spans="2:14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  <c r="J10" s="8"/>
    </row>
    <row r="11" spans="2:14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L11" s="6" t="s">
        <v>10</v>
      </c>
      <c r="M11" s="7" t="s">
        <v>13</v>
      </c>
      <c r="N11" s="11" t="s">
        <v>14</v>
      </c>
    </row>
    <row r="12" spans="2:14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L12" s="1">
        <f>COUNT(G5:G9)</f>
        <v>5</v>
      </c>
      <c r="M12" s="1">
        <f>COUNTIF(I5:I9,"合格")</f>
        <v>4</v>
      </c>
      <c r="N12" s="1">
        <f>L12-M12</f>
        <v>1</v>
      </c>
    </row>
    <row r="13" spans="2:14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N13"/>
  <sheetViews>
    <sheetView zoomScale="145" zoomScaleNormal="145" workbookViewId="0">
      <selection activeCell="F19" sqref="F19"/>
    </sheetView>
  </sheetViews>
  <sheetFormatPr defaultRowHeight="13.5" x14ac:dyDescent="0.15"/>
  <cols>
    <col min="1" max="1" width="3.125" customWidth="1"/>
    <col min="2" max="2" width="10.25" customWidth="1"/>
    <col min="3" max="3" width="6.25" customWidth="1"/>
    <col min="11" max="11" width="3.125" customWidth="1"/>
  </cols>
  <sheetData>
    <row r="2" spans="2:14" ht="14.25" x14ac:dyDescent="0.15">
      <c r="B2" s="5" t="s">
        <v>11</v>
      </c>
      <c r="C2" s="5"/>
    </row>
    <row r="4" spans="2:14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J4" s="10" t="s">
        <v>16</v>
      </c>
      <c r="L4" s="10" t="s">
        <v>19</v>
      </c>
      <c r="M4" s="10" t="s">
        <v>21</v>
      </c>
      <c r="N4" s="10" t="s">
        <v>23</v>
      </c>
    </row>
    <row r="5" spans="2:14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J5" s="7">
        <f>_xlfn.RANK.EQ(G5,$G$5:$G$9)</f>
        <v>2</v>
      </c>
      <c r="L5" s="11">
        <f>SUMIF(C5:C9,"男",G5:G9)</f>
        <v>575</v>
      </c>
      <c r="M5" s="11">
        <f>COUNTIF(C5:C9,"男")</f>
        <v>3</v>
      </c>
      <c r="N5" s="53">
        <f>L5/M5</f>
        <v>191.66666666666666</v>
      </c>
    </row>
    <row r="6" spans="2:14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J6" s="7"/>
      <c r="L6" s="52" t="s">
        <v>20</v>
      </c>
      <c r="M6" s="52" t="s">
        <v>22</v>
      </c>
      <c r="N6" s="52" t="s">
        <v>24</v>
      </c>
    </row>
    <row r="7" spans="2:14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J7" s="7"/>
      <c r="L7" s="11">
        <f>SUMIF(C5:C9,"女",G5:G9)</f>
        <v>475</v>
      </c>
      <c r="M7" s="11">
        <f>COUNTIF(C5:C9,"女")</f>
        <v>2</v>
      </c>
      <c r="N7" s="53">
        <f>L7/M7</f>
        <v>237.5</v>
      </c>
    </row>
    <row r="8" spans="2:14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  <c r="J8" s="7"/>
    </row>
    <row r="9" spans="2:14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  <c r="J9" s="7"/>
    </row>
    <row r="10" spans="2:14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  <c r="J10" s="8"/>
    </row>
    <row r="11" spans="2:14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L11" s="6" t="s">
        <v>10</v>
      </c>
      <c r="M11" s="7" t="s">
        <v>13</v>
      </c>
      <c r="N11" s="11" t="s">
        <v>14</v>
      </c>
    </row>
    <row r="12" spans="2:14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L12" s="1">
        <f>COUNT(G5:G9)</f>
        <v>5</v>
      </c>
      <c r="M12" s="1">
        <f>COUNTIF(I5:I9,"合格")</f>
        <v>4</v>
      </c>
      <c r="N12" s="1">
        <f>L12-M12</f>
        <v>1</v>
      </c>
    </row>
    <row r="13" spans="2:14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N13"/>
  <sheetViews>
    <sheetView zoomScale="160" zoomScaleNormal="160" workbookViewId="0">
      <selection activeCell="J5" sqref="J5"/>
    </sheetView>
  </sheetViews>
  <sheetFormatPr defaultRowHeight="13.5" x14ac:dyDescent="0.15"/>
  <cols>
    <col min="1" max="1" width="3.125" customWidth="1"/>
    <col min="2" max="2" width="10.25" customWidth="1"/>
    <col min="3" max="3" width="6.25" customWidth="1"/>
    <col min="11" max="11" width="3.125" customWidth="1"/>
  </cols>
  <sheetData>
    <row r="2" spans="2:14" ht="14.25" x14ac:dyDescent="0.15">
      <c r="B2" s="5" t="s">
        <v>11</v>
      </c>
      <c r="C2" s="5"/>
    </row>
    <row r="4" spans="2:14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J4" s="10" t="s">
        <v>16</v>
      </c>
      <c r="L4" s="10" t="s">
        <v>19</v>
      </c>
      <c r="M4" s="10" t="s">
        <v>21</v>
      </c>
      <c r="N4" s="10" t="s">
        <v>23</v>
      </c>
    </row>
    <row r="5" spans="2:14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J5" s="7">
        <f>_xlfn.RANK.EQ(G5,$G$5:$G$9)</f>
        <v>2</v>
      </c>
      <c r="L5" s="11">
        <f>SUMIF(C5:C9,"男",G5:G9)</f>
        <v>575</v>
      </c>
      <c r="M5" s="11">
        <f>COUNTIF(C5:C9,"男")</f>
        <v>3</v>
      </c>
      <c r="N5" s="53">
        <f>L5/M5</f>
        <v>191.66666666666666</v>
      </c>
    </row>
    <row r="6" spans="2:14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J6" s="7">
        <f>_xlfn.RANK.EQ(G6,$G$5:$G$9)</f>
        <v>5</v>
      </c>
      <c r="L6" s="52" t="s">
        <v>20</v>
      </c>
      <c r="M6" s="52" t="s">
        <v>22</v>
      </c>
      <c r="N6" s="52" t="s">
        <v>24</v>
      </c>
    </row>
    <row r="7" spans="2:14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J7" s="7">
        <f>_xlfn.RANK.EQ(G7,$G$5:$G$9)</f>
        <v>3</v>
      </c>
      <c r="L7" s="11">
        <f>SUMIF(C5:C9,"女",G5:G9)</f>
        <v>475</v>
      </c>
      <c r="M7" s="11">
        <f>COUNTIF(C5:C9,"女")</f>
        <v>2</v>
      </c>
      <c r="N7" s="53">
        <f>L7/M7</f>
        <v>237.5</v>
      </c>
    </row>
    <row r="8" spans="2:14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  <c r="J8" s="7">
        <f>_xlfn.RANK.EQ(G8,$G$5:$G$9)</f>
        <v>4</v>
      </c>
    </row>
    <row r="9" spans="2:14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  <c r="J9" s="7">
        <f>_xlfn.RANK.EQ(G9,$G$5:$G$9)</f>
        <v>1</v>
      </c>
    </row>
    <row r="10" spans="2:14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  <c r="J10" s="8"/>
    </row>
    <row r="11" spans="2:14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L11" s="6" t="s">
        <v>10</v>
      </c>
      <c r="M11" s="7" t="s">
        <v>13</v>
      </c>
      <c r="N11" s="11" t="s">
        <v>14</v>
      </c>
    </row>
    <row r="12" spans="2:14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L12" s="1">
        <f>COUNT(G5:G9)</f>
        <v>5</v>
      </c>
      <c r="M12" s="1">
        <f>COUNTIF(I5:I9,"合格")</f>
        <v>4</v>
      </c>
      <c r="N12" s="1">
        <f>L12-M12</f>
        <v>1</v>
      </c>
    </row>
    <row r="13" spans="2:14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N13"/>
  <sheetViews>
    <sheetView zoomScale="145" zoomScaleNormal="145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1" max="11" width="3.125" customWidth="1"/>
  </cols>
  <sheetData>
    <row r="2" spans="2:14" ht="14.25" x14ac:dyDescent="0.15">
      <c r="B2" s="5" t="s">
        <v>11</v>
      </c>
      <c r="C2" s="5"/>
    </row>
    <row r="4" spans="2:14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J4" s="10" t="s">
        <v>16</v>
      </c>
      <c r="L4" s="10" t="s">
        <v>19</v>
      </c>
      <c r="M4" s="10" t="s">
        <v>21</v>
      </c>
      <c r="N4" s="10" t="s">
        <v>23</v>
      </c>
    </row>
    <row r="5" spans="2:14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J5" s="7">
        <f>_xlfn.RANK.EQ(G5,G5:G9)</f>
        <v>2</v>
      </c>
      <c r="L5" s="11">
        <f>SUMIF(C5:C9,"男",G5:G9)</f>
        <v>575</v>
      </c>
      <c r="M5" s="11">
        <f>COUNTIF(C5:C9,"男")</f>
        <v>3</v>
      </c>
      <c r="N5" s="53">
        <f>L5/M5</f>
        <v>191.66666666666666</v>
      </c>
    </row>
    <row r="6" spans="2:14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J6" s="7">
        <f>_xlfn.RANK.EQ(G6,G6:G10)</f>
        <v>5</v>
      </c>
      <c r="L6" s="52" t="s">
        <v>20</v>
      </c>
      <c r="M6" s="52" t="s">
        <v>22</v>
      </c>
      <c r="N6" s="53" t="s">
        <v>24</v>
      </c>
    </row>
    <row r="7" spans="2:14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J7" s="7">
        <f>_xlfn.RANK.EQ(G7,G7:G11)</f>
        <v>3</v>
      </c>
      <c r="L7" s="11">
        <f>SUMIF(C5:C9,"女",G5:G9)</f>
        <v>475</v>
      </c>
      <c r="M7" s="11">
        <f>COUNTIF(C5:C9,"女")</f>
        <v>2</v>
      </c>
      <c r="N7" s="12">
        <f>L7/M7</f>
        <v>237.5</v>
      </c>
    </row>
    <row r="8" spans="2:14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  <c r="J8" s="7">
        <f>_xlfn.RANK.EQ(G8,G8:G12)</f>
        <v>4</v>
      </c>
    </row>
    <row r="9" spans="2:14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  <c r="J9" s="7">
        <f>_xlfn.RANK.EQ(G9,G9:G13)</f>
        <v>1</v>
      </c>
    </row>
    <row r="10" spans="2:14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  <c r="J10" s="8"/>
    </row>
    <row r="11" spans="2:14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L11" s="6" t="s">
        <v>10</v>
      </c>
      <c r="M11" s="7" t="s">
        <v>13</v>
      </c>
      <c r="N11" s="11" t="s">
        <v>14</v>
      </c>
    </row>
    <row r="12" spans="2:14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L12" s="1">
        <f>COUNT(G5:G9)</f>
        <v>5</v>
      </c>
      <c r="M12" s="1">
        <f>COUNTIF(I5:I9,"合格")</f>
        <v>4</v>
      </c>
      <c r="N12" s="1">
        <f>L12-M12</f>
        <v>1</v>
      </c>
    </row>
    <row r="13" spans="2:14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"/>
  <sheetViews>
    <sheetView zoomScale="115" zoomScaleNormal="115" workbookViewId="0"/>
  </sheetViews>
  <sheetFormatPr defaultRowHeight="13.5" x14ac:dyDescent="0.15"/>
  <cols>
    <col min="1" max="1" width="3.125" customWidth="1"/>
    <col min="2" max="2" width="10.25" customWidth="1"/>
  </cols>
  <sheetData>
    <row r="2" spans="2:8" ht="14.25" x14ac:dyDescent="0.15">
      <c r="B2" s="5" t="s">
        <v>11</v>
      </c>
    </row>
    <row r="4" spans="2:8" x14ac:dyDescent="0.15">
      <c r="B4" s="7" t="s">
        <v>1</v>
      </c>
      <c r="C4" s="7" t="s">
        <v>30</v>
      </c>
      <c r="D4" s="7" t="s">
        <v>31</v>
      </c>
      <c r="E4" s="7" t="s">
        <v>32</v>
      </c>
      <c r="F4" s="6" t="s">
        <v>0</v>
      </c>
      <c r="G4" s="10" t="s">
        <v>6</v>
      </c>
      <c r="H4" s="7" t="s">
        <v>12</v>
      </c>
    </row>
    <row r="5" spans="2:8" x14ac:dyDescent="0.15">
      <c r="B5" s="7" t="s">
        <v>25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  <c r="H5" s="7"/>
    </row>
    <row r="6" spans="2:8" x14ac:dyDescent="0.15">
      <c r="B6" s="7" t="s">
        <v>26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  <c r="H6" s="7"/>
    </row>
    <row r="7" spans="2:8" x14ac:dyDescent="0.15">
      <c r="B7" s="7" t="s">
        <v>27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  <c r="H7" s="7"/>
    </row>
    <row r="8" spans="2:8" x14ac:dyDescent="0.15">
      <c r="B8" s="7" t="s">
        <v>28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  <c r="H8" s="7"/>
    </row>
    <row r="9" spans="2:8" x14ac:dyDescent="0.15">
      <c r="B9" s="7" t="s">
        <v>29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  <c r="H9" s="7"/>
    </row>
    <row r="10" spans="2:8" x14ac:dyDescent="0.15">
      <c r="B10" s="6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8" x14ac:dyDescent="0.15">
      <c r="B11" s="6" t="s">
        <v>8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6" t="s">
        <v>10</v>
      </c>
    </row>
    <row r="12" spans="2:8" x14ac:dyDescent="0.15">
      <c r="B12" s="6" t="s">
        <v>9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COUNT(F5:F9)</f>
        <v>5</v>
      </c>
    </row>
    <row r="13" spans="2:8" x14ac:dyDescent="0.15">
      <c r="B13" s="9"/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C405-2032-43F4-B55D-B9A8FF581A64}">
  <dimension ref="B2:N20"/>
  <sheetViews>
    <sheetView zoomScale="145" zoomScaleNormal="145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1" max="11" width="3.125" customWidth="1"/>
  </cols>
  <sheetData>
    <row r="2" spans="2:14" ht="14.25" x14ac:dyDescent="0.15">
      <c r="B2" s="5" t="s">
        <v>11</v>
      </c>
      <c r="C2" s="5"/>
    </row>
    <row r="4" spans="2:14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J4" s="10" t="s">
        <v>16</v>
      </c>
      <c r="L4" s="10" t="s">
        <v>19</v>
      </c>
      <c r="M4" s="10" t="s">
        <v>21</v>
      </c>
      <c r="N4" s="10" t="s">
        <v>23</v>
      </c>
    </row>
    <row r="5" spans="2:14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J5" s="7">
        <f>_xlfn.RANK.EQ(G5,G5:G9)</f>
        <v>2</v>
      </c>
      <c r="L5" s="11">
        <f>SUMIF(C5:C9,"男",G5:G9)</f>
        <v>575</v>
      </c>
      <c r="M5" s="11">
        <f>COUNTIF(C5:C9,"男")</f>
        <v>3</v>
      </c>
      <c r="N5" s="53">
        <f>L5/M5</f>
        <v>191.66666666666666</v>
      </c>
    </row>
    <row r="6" spans="2:14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J6" s="7">
        <f>_xlfn.RANK.EQ(G6,G6:G10)</f>
        <v>5</v>
      </c>
      <c r="L6" s="52" t="s">
        <v>20</v>
      </c>
      <c r="M6" s="52" t="s">
        <v>22</v>
      </c>
      <c r="N6" s="53" t="s">
        <v>24</v>
      </c>
    </row>
    <row r="7" spans="2:14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J7" s="7">
        <f>_xlfn.RANK.EQ(G7,G7:G11)</f>
        <v>3</v>
      </c>
      <c r="L7" s="11">
        <f>SUMIF(C5:C9,"女",G5:G9)</f>
        <v>475</v>
      </c>
      <c r="M7" s="11">
        <f>COUNTIF(C5:C9,"女")</f>
        <v>2</v>
      </c>
      <c r="N7" s="12">
        <f>L7/M7</f>
        <v>237.5</v>
      </c>
    </row>
    <row r="8" spans="2:14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  <c r="J8" s="7">
        <f>_xlfn.RANK.EQ(G8,G8:G12)</f>
        <v>4</v>
      </c>
    </row>
    <row r="9" spans="2:14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  <c r="J9" s="7">
        <f>_xlfn.RANK.EQ(G9,G9:G13)</f>
        <v>1</v>
      </c>
    </row>
    <row r="10" spans="2:14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  <c r="J10" s="8"/>
    </row>
    <row r="11" spans="2:14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L11" s="6" t="s">
        <v>10</v>
      </c>
      <c r="M11" s="7" t="s">
        <v>13</v>
      </c>
      <c r="N11" s="11" t="s">
        <v>14</v>
      </c>
    </row>
    <row r="12" spans="2:14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L12" s="1">
        <f>COUNT(G5:G9)</f>
        <v>5</v>
      </c>
      <c r="M12" s="1">
        <f>COUNTIF(I5:I9,"合格")</f>
        <v>4</v>
      </c>
      <c r="N12" s="1">
        <f>L12-M12</f>
        <v>1</v>
      </c>
    </row>
    <row r="13" spans="2:14" x14ac:dyDescent="0.15">
      <c r="B13" s="9"/>
      <c r="C13" s="9"/>
    </row>
    <row r="14" spans="2:14" x14ac:dyDescent="0.15">
      <c r="I14" t="s">
        <v>33</v>
      </c>
      <c r="J14" t="s">
        <v>34</v>
      </c>
    </row>
    <row r="15" spans="2:14" x14ac:dyDescent="0.15">
      <c r="H15">
        <v>90</v>
      </c>
      <c r="I15">
        <f>_xlfn.RANK.EQ(H15,$H$15:$H$19)</f>
        <v>1</v>
      </c>
      <c r="J15">
        <f>_xlfn.RANK.AVG(H15,$H$15:$H$19)</f>
        <v>1</v>
      </c>
    </row>
    <row r="16" spans="2:14" x14ac:dyDescent="0.15">
      <c r="H16">
        <v>80</v>
      </c>
      <c r="I16">
        <f t="shared" ref="I16:I19" si="0">_xlfn.RANK.EQ(H16,$H$15:$H$19)</f>
        <v>2</v>
      </c>
      <c r="J16">
        <f t="shared" ref="J16:J19" si="1">_xlfn.RANK.AVG(H16,$H$15:$H$19)</f>
        <v>2.5</v>
      </c>
    </row>
    <row r="17" spans="8:10" x14ac:dyDescent="0.15">
      <c r="H17">
        <v>80</v>
      </c>
      <c r="I17">
        <f t="shared" si="0"/>
        <v>2</v>
      </c>
      <c r="J17">
        <f t="shared" si="1"/>
        <v>2.5</v>
      </c>
    </row>
    <row r="18" spans="8:10" x14ac:dyDescent="0.15">
      <c r="H18">
        <v>60</v>
      </c>
      <c r="I18">
        <f t="shared" si="0"/>
        <v>4</v>
      </c>
      <c r="J18">
        <f t="shared" si="1"/>
        <v>4</v>
      </c>
    </row>
    <row r="19" spans="8:10" x14ac:dyDescent="0.15">
      <c r="H19">
        <v>50</v>
      </c>
      <c r="I19">
        <f t="shared" si="0"/>
        <v>5</v>
      </c>
      <c r="J19">
        <f t="shared" si="1"/>
        <v>5</v>
      </c>
    </row>
    <row r="20" spans="8:10" x14ac:dyDescent="0.15">
      <c r="H20" s="60" t="s">
        <v>0</v>
      </c>
      <c r="I20">
        <f>SUM(I15:I19)</f>
        <v>14</v>
      </c>
      <c r="J20">
        <f>SUM(J15:J19)</f>
        <v>15</v>
      </c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N14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7" width="7.375" customWidth="1"/>
    <col min="10" max="10" width="5.25" bestFit="1" customWidth="1"/>
    <col min="11" max="11" width="2.5" customWidth="1"/>
    <col min="12" max="14" width="9.125" customWidth="1"/>
  </cols>
  <sheetData>
    <row r="2" spans="2:14" ht="14.25" x14ac:dyDescent="0.15">
      <c r="B2" s="5" t="s">
        <v>11</v>
      </c>
      <c r="C2" s="5"/>
    </row>
    <row r="3" spans="2:14" ht="14.25" thickBot="1" x14ac:dyDescent="0.2"/>
    <row r="4" spans="2:14" ht="14.25" thickBot="1" x14ac:dyDescent="0.2">
      <c r="B4" s="15" t="s">
        <v>1</v>
      </c>
      <c r="C4" s="16" t="s">
        <v>7</v>
      </c>
      <c r="D4" s="16" t="s">
        <v>30</v>
      </c>
      <c r="E4" s="16" t="s">
        <v>31</v>
      </c>
      <c r="F4" s="16" t="s">
        <v>32</v>
      </c>
      <c r="G4" s="16" t="s">
        <v>0</v>
      </c>
      <c r="H4" s="22" t="s">
        <v>6</v>
      </c>
      <c r="I4" s="37" t="s">
        <v>12</v>
      </c>
      <c r="J4" s="17" t="s">
        <v>16</v>
      </c>
      <c r="L4" s="21" t="s">
        <v>19</v>
      </c>
      <c r="M4" s="22" t="s">
        <v>21</v>
      </c>
      <c r="N4" s="17" t="s">
        <v>23</v>
      </c>
    </row>
    <row r="5" spans="2:14" ht="15" thickTop="1" thickBot="1" x14ac:dyDescent="0.2">
      <c r="B5" s="7" t="s">
        <v>25</v>
      </c>
      <c r="C5" s="13" t="s">
        <v>17</v>
      </c>
      <c r="D5" s="14">
        <v>75</v>
      </c>
      <c r="E5" s="14">
        <v>80</v>
      </c>
      <c r="F5" s="14">
        <v>80</v>
      </c>
      <c r="G5" s="14">
        <f>SUM(D5:F5)</f>
        <v>235</v>
      </c>
      <c r="H5" s="14">
        <f>G5-$F$12</f>
        <v>25</v>
      </c>
      <c r="I5" s="38" t="str">
        <f>IF(G5&gt;=200,"合格","不合格")</f>
        <v>合格</v>
      </c>
      <c r="J5" s="28">
        <f>RANK(G5,$G$5:$G$9)</f>
        <v>2</v>
      </c>
      <c r="L5" s="25">
        <f>SUMIF($C$5:$C$9,"男",$G$5:$G$9)</f>
        <v>575</v>
      </c>
      <c r="M5" s="26">
        <f>COUNTIF(C5:C9,"男")</f>
        <v>3</v>
      </c>
      <c r="N5" s="56">
        <f>L5/M5</f>
        <v>191.66666666666666</v>
      </c>
    </row>
    <row r="6" spans="2:14" ht="14.25" thickBot="1" x14ac:dyDescent="0.2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G6-$F$12</f>
        <v>-70</v>
      </c>
      <c r="I6" s="39" t="str">
        <f>IF(G6&gt;=200,"合格","不合格")</f>
        <v>不合格</v>
      </c>
      <c r="J6" s="29">
        <f>RANK(G6,$G$5:$G$9)</f>
        <v>5</v>
      </c>
      <c r="L6" s="21" t="s">
        <v>20</v>
      </c>
      <c r="M6" s="22" t="s">
        <v>22</v>
      </c>
      <c r="N6" s="17" t="s">
        <v>24</v>
      </c>
    </row>
    <row r="7" spans="2:14" ht="15" thickTop="1" thickBot="1" x14ac:dyDescent="0.2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G7-$F$12</f>
        <v>5</v>
      </c>
      <c r="I7" s="39" t="str">
        <f>IF(G7&gt;=200,"合格","不合格")</f>
        <v>合格</v>
      </c>
      <c r="J7" s="29">
        <f>RANK(G7,$G$5:$G$9)</f>
        <v>3</v>
      </c>
      <c r="L7" s="23">
        <f>SUMIF($C$5:$C$9,"女",$G$5:$G$9)</f>
        <v>475</v>
      </c>
      <c r="M7" s="24">
        <f>COUNTIF($C$5:$C$9,"女")</f>
        <v>2</v>
      </c>
      <c r="N7" s="57">
        <f>L7/M7</f>
        <v>237.5</v>
      </c>
    </row>
    <row r="8" spans="2:14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G8-$F$12</f>
        <v>-10</v>
      </c>
      <c r="I8" s="39" t="str">
        <f>IF(G8&gt;=200,"合格","不合格")</f>
        <v>合格</v>
      </c>
      <c r="J8" s="29">
        <f>RANK(G8,$G$5:$G$9)</f>
        <v>4</v>
      </c>
    </row>
    <row r="9" spans="2:14" ht="14.25" thickBot="1" x14ac:dyDescent="0.2">
      <c r="B9" s="7" t="s">
        <v>29</v>
      </c>
      <c r="C9" s="19" t="s">
        <v>18</v>
      </c>
      <c r="D9" s="3">
        <v>80</v>
      </c>
      <c r="E9" s="3">
        <v>90</v>
      </c>
      <c r="F9" s="3">
        <v>90</v>
      </c>
      <c r="G9" s="3">
        <f>SUM(D9:F9)</f>
        <v>260</v>
      </c>
      <c r="H9" s="3">
        <f>G9-$F$12</f>
        <v>50</v>
      </c>
      <c r="I9" s="40" t="str">
        <f>IF(G9&gt;=200,"合格","不合格")</f>
        <v>合格</v>
      </c>
      <c r="J9" s="30">
        <f>RANK(G9,$G$5:$G$9)</f>
        <v>1</v>
      </c>
    </row>
    <row r="10" spans="2:14" ht="14.25" thickBot="1" x14ac:dyDescent="0.2">
      <c r="H10" s="8"/>
      <c r="I10" s="8"/>
      <c r="J10" s="8"/>
    </row>
    <row r="11" spans="2:14" ht="14.25" thickBot="1" x14ac:dyDescent="0.2">
      <c r="B11" s="15" t="s">
        <v>15</v>
      </c>
      <c r="C11" s="16" t="s">
        <v>2</v>
      </c>
      <c r="D11" s="16" t="s">
        <v>3</v>
      </c>
      <c r="E11" s="16" t="s">
        <v>4</v>
      </c>
      <c r="F11" s="20" t="s">
        <v>0</v>
      </c>
      <c r="L11" s="15" t="s">
        <v>10</v>
      </c>
      <c r="M11" s="16" t="s">
        <v>13</v>
      </c>
      <c r="N11" s="27" t="s">
        <v>14</v>
      </c>
    </row>
    <row r="12" spans="2:14" ht="15" thickTop="1" thickBot="1" x14ac:dyDescent="0.2">
      <c r="B12" s="36" t="s">
        <v>5</v>
      </c>
      <c r="C12" s="14">
        <f>AVERAGE(D5:D9)</f>
        <v>70</v>
      </c>
      <c r="D12" s="14">
        <f>AVERAGE(E5:E9)</f>
        <v>70</v>
      </c>
      <c r="E12" s="14">
        <f>AVERAGE(F5:F9)</f>
        <v>70</v>
      </c>
      <c r="F12" s="18">
        <f>AVERAGE(G5:G9)</f>
        <v>210</v>
      </c>
      <c r="L12" s="33">
        <f>COUNT(G5:G9)</f>
        <v>5</v>
      </c>
      <c r="M12" s="34">
        <f>COUNTIF(I5:I9,"合格")</f>
        <v>4</v>
      </c>
      <c r="N12" s="35">
        <f>L12-M12</f>
        <v>1</v>
      </c>
    </row>
    <row r="13" spans="2:14" x14ac:dyDescent="0.15">
      <c r="B13" s="31" t="s">
        <v>8</v>
      </c>
      <c r="C13" s="1">
        <f>MAX(D5:D9)</f>
        <v>80</v>
      </c>
      <c r="D13" s="1">
        <f>MAX(E5:E9)</f>
        <v>90</v>
      </c>
      <c r="E13" s="1">
        <f>MAX(F5:F9)</f>
        <v>90</v>
      </c>
      <c r="F13" s="2">
        <f>MAX(G5:G9)</f>
        <v>260</v>
      </c>
    </row>
    <row r="14" spans="2:14" ht="14.25" thickBot="1" x14ac:dyDescent="0.2">
      <c r="B14" s="32" t="s">
        <v>9</v>
      </c>
      <c r="C14" s="3">
        <f>MIN(D5:D9)</f>
        <v>60</v>
      </c>
      <c r="D14" s="3">
        <f>MIN(E5:E9)</f>
        <v>50</v>
      </c>
      <c r="E14" s="3">
        <f>MIN(F5:F9)</f>
        <v>10</v>
      </c>
      <c r="F14" s="4">
        <f>MIN(G5:G9)</f>
        <v>140</v>
      </c>
    </row>
  </sheetData>
  <phoneticPr fontId="1"/>
  <pageMargins left="0.75" right="0.75" top="1" bottom="1" header="0.51200000000000001" footer="0.51200000000000001"/>
  <pageSetup paperSize="9" scale="75" orientation="portrait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15"/>
  <sheetViews>
    <sheetView zoomScale="175" zoomScaleNormal="175" workbookViewId="0"/>
  </sheetViews>
  <sheetFormatPr defaultRowHeight="13.5" x14ac:dyDescent="0.15"/>
  <cols>
    <col min="1" max="1" width="2.5" customWidth="1"/>
    <col min="2" max="2" width="10.25" customWidth="1"/>
    <col min="3" max="3" width="6.25" customWidth="1"/>
    <col min="4" max="7" width="7.5" customWidth="1"/>
    <col min="9" max="10" width="7.5" customWidth="1"/>
    <col min="11" max="11" width="2.5" customWidth="1"/>
    <col min="12" max="14" width="9.125" customWidth="1"/>
  </cols>
  <sheetData>
    <row r="1" spans="1:16" x14ac:dyDescent="0.1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4.25" x14ac:dyDescent="0.15">
      <c r="A2" s="41"/>
      <c r="B2" s="42" t="s">
        <v>11</v>
      </c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15">
      <c r="A3" s="41"/>
      <c r="B3" s="46"/>
      <c r="C3" s="46"/>
      <c r="D3" s="46"/>
      <c r="E3" s="46"/>
      <c r="F3" s="46"/>
      <c r="G3" s="46"/>
      <c r="H3" s="46"/>
      <c r="I3" s="46"/>
      <c r="J3" s="46"/>
      <c r="K3" s="41"/>
      <c r="L3" s="46"/>
      <c r="M3" s="46"/>
      <c r="N3" s="46"/>
      <c r="O3" s="41"/>
      <c r="P3" s="41"/>
    </row>
    <row r="4" spans="1:16" x14ac:dyDescent="0.15">
      <c r="A4" s="44"/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10" t="s">
        <v>12</v>
      </c>
      <c r="J4" s="10" t="s">
        <v>16</v>
      </c>
      <c r="K4" s="50"/>
      <c r="L4" s="10" t="s">
        <v>19</v>
      </c>
      <c r="M4" s="10" t="s">
        <v>21</v>
      </c>
      <c r="N4" s="10" t="s">
        <v>23</v>
      </c>
      <c r="O4" s="45"/>
      <c r="P4" s="41"/>
    </row>
    <row r="5" spans="1:16" x14ac:dyDescent="0.15">
      <c r="A5" s="44"/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J5" s="7">
        <f>RANK(G5,$G$5:$G$9)</f>
        <v>2</v>
      </c>
      <c r="K5" s="50"/>
      <c r="L5" s="11">
        <f>SUMIF(C5:C9,"男",G5:G9)</f>
        <v>575</v>
      </c>
      <c r="M5" s="11">
        <f>COUNTIF(C5:C9,"男")</f>
        <v>3</v>
      </c>
      <c r="N5" s="55">
        <f>L5/M5</f>
        <v>191.66666666666666</v>
      </c>
      <c r="O5" s="45"/>
      <c r="P5" s="41"/>
    </row>
    <row r="6" spans="1:16" x14ac:dyDescent="0.15">
      <c r="A6" s="44"/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J6" s="7">
        <f>RANK(G6,$G$5:$G$9)</f>
        <v>5</v>
      </c>
      <c r="K6" s="50"/>
      <c r="L6" s="52" t="s">
        <v>20</v>
      </c>
      <c r="M6" s="52" t="s">
        <v>22</v>
      </c>
      <c r="N6" s="52" t="s">
        <v>24</v>
      </c>
      <c r="O6" s="45"/>
      <c r="P6" s="41"/>
    </row>
    <row r="7" spans="1:16" x14ac:dyDescent="0.15">
      <c r="A7" s="44"/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J7" s="7">
        <f>RANK(G7,$G$5:$G$9)</f>
        <v>3</v>
      </c>
      <c r="K7" s="50"/>
      <c r="L7" s="11">
        <f>SUMIF(C5:C9,"女",G5:G9)</f>
        <v>475</v>
      </c>
      <c r="M7" s="11">
        <f>COUNTIF(C5:C9,"女")</f>
        <v>2</v>
      </c>
      <c r="N7" s="55">
        <f>L7/M7</f>
        <v>237.5</v>
      </c>
      <c r="O7" s="45"/>
      <c r="P7" s="41"/>
    </row>
    <row r="8" spans="1:16" x14ac:dyDescent="0.15">
      <c r="A8" s="44"/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  <c r="J8" s="7">
        <f>RANK(G8,$G$5:$G$9)</f>
        <v>4</v>
      </c>
      <c r="K8" s="45"/>
      <c r="L8" s="48"/>
      <c r="M8" s="48"/>
      <c r="N8" s="48"/>
      <c r="O8" s="41"/>
      <c r="P8" s="41"/>
    </row>
    <row r="9" spans="1:16" x14ac:dyDescent="0.15">
      <c r="A9" s="44"/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  <c r="J9" s="7">
        <f>RANK(G9,$G$5:$G$9)</f>
        <v>1</v>
      </c>
      <c r="K9" s="45"/>
      <c r="L9" s="41"/>
      <c r="M9" s="41"/>
      <c r="N9" s="41"/>
      <c r="O9" s="41"/>
      <c r="P9" s="41"/>
    </row>
    <row r="10" spans="1:16" x14ac:dyDescent="0.15">
      <c r="A10" s="44"/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  <c r="H10" s="49"/>
      <c r="I10" s="48"/>
      <c r="J10" s="48"/>
      <c r="K10" s="41"/>
      <c r="L10" s="51"/>
      <c r="M10" s="51"/>
      <c r="N10" s="51"/>
      <c r="O10" s="41"/>
      <c r="P10" s="41"/>
    </row>
    <row r="11" spans="1:16" x14ac:dyDescent="0.15">
      <c r="A11" s="44"/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H11" s="45"/>
      <c r="I11" s="41"/>
      <c r="J11" s="41"/>
      <c r="K11" s="44"/>
      <c r="L11" s="6" t="s">
        <v>10</v>
      </c>
      <c r="M11" s="7" t="s">
        <v>13</v>
      </c>
      <c r="N11" s="11" t="s">
        <v>14</v>
      </c>
      <c r="O11" s="45"/>
      <c r="P11" s="41"/>
    </row>
    <row r="12" spans="1:16" x14ac:dyDescent="0.15">
      <c r="A12" s="44"/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H12" s="45"/>
      <c r="I12" s="41"/>
      <c r="J12" s="41"/>
      <c r="K12" s="41"/>
      <c r="L12" s="1">
        <f>COUNT(G5:G9)</f>
        <v>5</v>
      </c>
      <c r="M12" s="1">
        <f>COUNTIF(I5:I9,"合格")</f>
        <v>4</v>
      </c>
      <c r="N12" s="1">
        <f>L12-M12</f>
        <v>1</v>
      </c>
      <c r="O12" s="41"/>
      <c r="P12" s="41"/>
    </row>
    <row r="13" spans="1:16" x14ac:dyDescent="0.15">
      <c r="A13" s="41"/>
      <c r="B13" s="47"/>
      <c r="C13" s="47"/>
      <c r="D13" s="48"/>
      <c r="E13" s="48"/>
      <c r="F13" s="48"/>
      <c r="G13" s="48"/>
      <c r="H13" s="41"/>
      <c r="I13" s="41"/>
      <c r="J13" s="41"/>
      <c r="K13" s="41"/>
      <c r="L13" s="41"/>
      <c r="M13" s="41"/>
      <c r="N13" s="41"/>
      <c r="O13" s="41"/>
      <c r="P13" s="41"/>
    </row>
    <row r="14" spans="1:16" x14ac:dyDescent="0.15">
      <c r="A14" s="41"/>
      <c r="B14" s="4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 x14ac:dyDescent="0.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pageSetup paperSize="9" fitToHeight="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3"/>
  <sheetViews>
    <sheetView zoomScale="115" zoomScaleNormal="115" workbookViewId="0"/>
  </sheetViews>
  <sheetFormatPr defaultRowHeight="13.5" x14ac:dyDescent="0.15"/>
  <cols>
    <col min="1" max="1" width="3.125" customWidth="1"/>
    <col min="2" max="2" width="10.25" customWidth="1"/>
  </cols>
  <sheetData>
    <row r="2" spans="2:8" ht="14.25" x14ac:dyDescent="0.15">
      <c r="B2" s="5" t="s">
        <v>11</v>
      </c>
    </row>
    <row r="4" spans="2:8" x14ac:dyDescent="0.15">
      <c r="B4" s="7" t="s">
        <v>1</v>
      </c>
      <c r="C4" s="7" t="s">
        <v>30</v>
      </c>
      <c r="D4" s="7" t="s">
        <v>31</v>
      </c>
      <c r="E4" s="7" t="s">
        <v>32</v>
      </c>
      <c r="F4" s="6" t="s">
        <v>0</v>
      </c>
      <c r="G4" s="10" t="s">
        <v>6</v>
      </c>
      <c r="H4" s="7" t="s">
        <v>12</v>
      </c>
    </row>
    <row r="5" spans="2:8" x14ac:dyDescent="0.15">
      <c r="B5" s="7" t="s">
        <v>25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  <c r="H5" s="7"/>
    </row>
    <row r="6" spans="2:8" x14ac:dyDescent="0.15">
      <c r="B6" s="7" t="s">
        <v>26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  <c r="H6" s="7"/>
    </row>
    <row r="7" spans="2:8" x14ac:dyDescent="0.15">
      <c r="B7" s="7" t="s">
        <v>27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  <c r="H7" s="7"/>
    </row>
    <row r="8" spans="2:8" x14ac:dyDescent="0.15">
      <c r="B8" s="7" t="s">
        <v>28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  <c r="H8" s="7"/>
    </row>
    <row r="9" spans="2:8" x14ac:dyDescent="0.15">
      <c r="B9" s="7" t="s">
        <v>29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  <c r="H9" s="7"/>
    </row>
    <row r="10" spans="2:8" x14ac:dyDescent="0.15">
      <c r="B10" s="6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8" x14ac:dyDescent="0.15">
      <c r="B11" s="6" t="s">
        <v>8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6" t="s">
        <v>10</v>
      </c>
    </row>
    <row r="12" spans="2:8" x14ac:dyDescent="0.15">
      <c r="B12" s="6" t="s">
        <v>9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COUNT(F5:F9)</f>
        <v>5</v>
      </c>
    </row>
    <row r="13" spans="2:8" x14ac:dyDescent="0.15">
      <c r="B13" s="9"/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3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</cols>
  <sheetData>
    <row r="2" spans="2:8" ht="14.25" x14ac:dyDescent="0.15">
      <c r="B2" s="5" t="s">
        <v>11</v>
      </c>
    </row>
    <row r="4" spans="2:8" x14ac:dyDescent="0.15">
      <c r="B4" s="7" t="s">
        <v>1</v>
      </c>
      <c r="C4" s="7" t="s">
        <v>30</v>
      </c>
      <c r="D4" s="7" t="s">
        <v>31</v>
      </c>
      <c r="E4" s="7" t="s">
        <v>32</v>
      </c>
      <c r="F4" s="6" t="s">
        <v>0</v>
      </c>
      <c r="G4" s="10" t="s">
        <v>6</v>
      </c>
      <c r="H4" s="7" t="s">
        <v>12</v>
      </c>
    </row>
    <row r="5" spans="2:8" x14ac:dyDescent="0.15">
      <c r="B5" s="7" t="s">
        <v>25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  <c r="H5" s="7" t="str">
        <f>IF(F5&gt;=200,"合格","不合格")</f>
        <v>合格</v>
      </c>
    </row>
    <row r="6" spans="2:8" x14ac:dyDescent="0.15">
      <c r="B6" s="7" t="s">
        <v>26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  <c r="H6" s="7"/>
    </row>
    <row r="7" spans="2:8" x14ac:dyDescent="0.15">
      <c r="B7" s="7" t="s">
        <v>27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  <c r="H7" s="7"/>
    </row>
    <row r="8" spans="2:8" x14ac:dyDescent="0.15">
      <c r="B8" s="7" t="s">
        <v>28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  <c r="H8" s="7"/>
    </row>
    <row r="9" spans="2:8" x14ac:dyDescent="0.15">
      <c r="B9" s="7" t="s">
        <v>29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  <c r="H9" s="7"/>
    </row>
    <row r="10" spans="2:8" x14ac:dyDescent="0.15">
      <c r="B10" s="6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8" x14ac:dyDescent="0.15">
      <c r="B11" s="6" t="s">
        <v>8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6" t="s">
        <v>10</v>
      </c>
    </row>
    <row r="12" spans="2:8" x14ac:dyDescent="0.15">
      <c r="B12" s="6" t="s">
        <v>9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COUNT(F5:F9)</f>
        <v>5</v>
      </c>
    </row>
    <row r="13" spans="2:8" x14ac:dyDescent="0.15">
      <c r="B13" s="9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9E69-3514-423C-B949-3887817B4ADF}">
  <dimension ref="B2:H13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</cols>
  <sheetData>
    <row r="2" spans="2:8" ht="14.25" x14ac:dyDescent="0.15">
      <c r="B2" s="5" t="s">
        <v>11</v>
      </c>
    </row>
    <row r="4" spans="2:8" x14ac:dyDescent="0.15">
      <c r="B4" s="7" t="s">
        <v>1</v>
      </c>
      <c r="C4" s="7" t="s">
        <v>30</v>
      </c>
      <c r="D4" s="7" t="s">
        <v>31</v>
      </c>
      <c r="E4" s="7" t="s">
        <v>32</v>
      </c>
      <c r="F4" s="6" t="s">
        <v>0</v>
      </c>
      <c r="G4" s="10" t="s">
        <v>6</v>
      </c>
      <c r="H4" s="7" t="s">
        <v>12</v>
      </c>
    </row>
    <row r="5" spans="2:8" x14ac:dyDescent="0.15">
      <c r="B5" s="7" t="s">
        <v>25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  <c r="H5" s="7" t="str">
        <f>IF(F5&gt;=200,"合格","不合格")</f>
        <v>合格</v>
      </c>
    </row>
    <row r="6" spans="2:8" x14ac:dyDescent="0.15">
      <c r="B6" s="7" t="s">
        <v>26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  <c r="H6" s="7" t="str">
        <f>IF(F6&gt;=200,"合格","不合格")</f>
        <v>不合格</v>
      </c>
    </row>
    <row r="7" spans="2:8" x14ac:dyDescent="0.15">
      <c r="B7" s="7" t="s">
        <v>27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  <c r="H7" s="7" t="str">
        <f>IF(F7&gt;=200,"合格","不合格")</f>
        <v>合格</v>
      </c>
    </row>
    <row r="8" spans="2:8" x14ac:dyDescent="0.15">
      <c r="B8" s="7" t="s">
        <v>28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  <c r="H8" s="7" t="str">
        <f>IF(F8&gt;=200,"合格","不合格")</f>
        <v>合格</v>
      </c>
    </row>
    <row r="9" spans="2:8" x14ac:dyDescent="0.15">
      <c r="B9" s="7" t="s">
        <v>29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  <c r="H9" s="7" t="str">
        <f>IF(F9&gt;=200,"合格","不合格")</f>
        <v>合格</v>
      </c>
    </row>
    <row r="10" spans="2:8" x14ac:dyDescent="0.15">
      <c r="B10" s="6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8" x14ac:dyDescent="0.15">
      <c r="B11" s="6" t="s">
        <v>8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6" t="s">
        <v>10</v>
      </c>
    </row>
    <row r="12" spans="2:8" x14ac:dyDescent="0.15">
      <c r="B12" s="6" t="s">
        <v>9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COUNT(F5:F9)</f>
        <v>5</v>
      </c>
    </row>
    <row r="13" spans="2:8" x14ac:dyDescent="0.15">
      <c r="B13" s="9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13"/>
  <sheetViews>
    <sheetView zoomScale="145" zoomScaleNormal="145" workbookViewId="0">
      <selection activeCell="D31" sqref="D31"/>
    </sheetView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/>
      <c r="L5" s="11"/>
      <c r="M5" s="12"/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/>
      <c r="L7" s="11"/>
      <c r="M7" s="12"/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/>
      <c r="M12" s="1"/>
    </row>
    <row r="13" spans="2:13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13"/>
  <sheetViews>
    <sheetView zoomScale="145" zoomScaleNormal="145" workbookViewId="0">
      <selection activeCell="E23" sqref="E23"/>
    </sheetView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SUMIF($C$5:$C$9,"男",$G$5:$G$9)</f>
        <v>575</v>
      </c>
      <c r="L5" s="11"/>
      <c r="M5" s="12"/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SUMIF($C$5:$C$9,"女",$G$5:$G$9)</f>
        <v>475</v>
      </c>
      <c r="L7" s="11"/>
      <c r="M7" s="12"/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/>
      <c r="M12" s="1"/>
    </row>
    <row r="13" spans="2:13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13"/>
  <sheetViews>
    <sheetView zoomScale="160" zoomScaleNormal="160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/>
      <c r="M5" s="12"/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/>
      <c r="M7" s="12"/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/>
      <c r="M12" s="1"/>
    </row>
    <row r="13" spans="2:13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13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3" width="6.25" customWidth="1"/>
    <col min="10" max="10" width="3.125" customWidth="1"/>
  </cols>
  <sheetData>
    <row r="2" spans="2:13" ht="14.25" x14ac:dyDescent="0.15">
      <c r="B2" s="5" t="s">
        <v>11</v>
      </c>
      <c r="C2" s="5"/>
    </row>
    <row r="4" spans="2:13" x14ac:dyDescent="0.15">
      <c r="B4" s="7" t="s">
        <v>1</v>
      </c>
      <c r="C4" s="7" t="s">
        <v>7</v>
      </c>
      <c r="D4" s="7" t="s">
        <v>30</v>
      </c>
      <c r="E4" s="7" t="s">
        <v>31</v>
      </c>
      <c r="F4" s="7" t="s">
        <v>32</v>
      </c>
      <c r="G4" s="6" t="s">
        <v>0</v>
      </c>
      <c r="H4" s="10" t="s">
        <v>6</v>
      </c>
      <c r="I4" s="7" t="s">
        <v>12</v>
      </c>
      <c r="K4" s="10" t="s">
        <v>19</v>
      </c>
      <c r="L4" s="10" t="s">
        <v>21</v>
      </c>
      <c r="M4" s="10" t="s">
        <v>23</v>
      </c>
    </row>
    <row r="5" spans="2:13" x14ac:dyDescent="0.15">
      <c r="B5" s="7" t="s">
        <v>25</v>
      </c>
      <c r="C5" s="7" t="s">
        <v>17</v>
      </c>
      <c r="D5" s="1">
        <v>75</v>
      </c>
      <c r="E5" s="1">
        <v>80</v>
      </c>
      <c r="F5" s="1">
        <v>80</v>
      </c>
      <c r="G5" s="1">
        <f>SUM(D5:F5)</f>
        <v>235</v>
      </c>
      <c r="H5" s="1">
        <f>G5-$G$10</f>
        <v>25</v>
      </c>
      <c r="I5" s="7" t="str">
        <f>IF(G5&gt;=200,"合格","不合格")</f>
        <v>合格</v>
      </c>
      <c r="K5" s="11">
        <f>SUMIF(C5:C9,"男",G5:G9)</f>
        <v>575</v>
      </c>
      <c r="L5" s="11">
        <f>COUNTIF($C$5:$C$9,"男")</f>
        <v>3</v>
      </c>
      <c r="M5" s="12"/>
    </row>
    <row r="6" spans="2:13" x14ac:dyDescent="0.15">
      <c r="B6" s="7" t="s">
        <v>26</v>
      </c>
      <c r="C6" s="7" t="s">
        <v>17</v>
      </c>
      <c r="D6" s="1">
        <v>60</v>
      </c>
      <c r="E6" s="1">
        <v>70</v>
      </c>
      <c r="F6" s="1">
        <v>10</v>
      </c>
      <c r="G6" s="1">
        <f>SUM(D6:F6)</f>
        <v>140</v>
      </c>
      <c r="H6" s="1">
        <f>G6-$G$10</f>
        <v>-70</v>
      </c>
      <c r="I6" s="7" t="str">
        <f>IF(G6&gt;=200,"合格","不合格")</f>
        <v>不合格</v>
      </c>
      <c r="K6" s="52" t="s">
        <v>20</v>
      </c>
      <c r="L6" s="52" t="s">
        <v>22</v>
      </c>
      <c r="M6" s="52" t="s">
        <v>24</v>
      </c>
    </row>
    <row r="7" spans="2:13" x14ac:dyDescent="0.15">
      <c r="B7" s="7" t="s">
        <v>27</v>
      </c>
      <c r="C7" s="7" t="s">
        <v>18</v>
      </c>
      <c r="D7" s="1">
        <v>70</v>
      </c>
      <c r="E7" s="1">
        <v>60</v>
      </c>
      <c r="F7" s="1">
        <v>85</v>
      </c>
      <c r="G7" s="1">
        <f>SUM(D7:F7)</f>
        <v>215</v>
      </c>
      <c r="H7" s="1">
        <f>G7-$G$10</f>
        <v>5</v>
      </c>
      <c r="I7" s="7" t="str">
        <f>IF(G7&gt;=200,"合格","不合格")</f>
        <v>合格</v>
      </c>
      <c r="K7" s="11">
        <f>SUMIF(C5:C9,"女",G5:G9)</f>
        <v>475</v>
      </c>
      <c r="L7" s="11">
        <f>COUNTIF(C5:C9,"女")</f>
        <v>2</v>
      </c>
      <c r="M7" s="12"/>
    </row>
    <row r="8" spans="2:13" x14ac:dyDescent="0.15">
      <c r="B8" s="7" t="s">
        <v>28</v>
      </c>
      <c r="C8" s="7" t="s">
        <v>17</v>
      </c>
      <c r="D8" s="1">
        <v>65</v>
      </c>
      <c r="E8" s="1">
        <v>50</v>
      </c>
      <c r="F8" s="1">
        <v>85</v>
      </c>
      <c r="G8" s="1">
        <f>SUM(D8:F8)</f>
        <v>200</v>
      </c>
      <c r="H8" s="1">
        <f>G8-$G$10</f>
        <v>-10</v>
      </c>
      <c r="I8" s="7" t="str">
        <f>IF(G8&gt;=200,"合格","不合格")</f>
        <v>合格</v>
      </c>
    </row>
    <row r="9" spans="2:13" x14ac:dyDescent="0.15">
      <c r="B9" s="7" t="s">
        <v>29</v>
      </c>
      <c r="C9" s="7" t="s">
        <v>18</v>
      </c>
      <c r="D9" s="1">
        <v>80</v>
      </c>
      <c r="E9" s="1">
        <v>90</v>
      </c>
      <c r="F9" s="1">
        <v>90</v>
      </c>
      <c r="G9" s="1">
        <f>SUM(D9:F9)</f>
        <v>260</v>
      </c>
      <c r="H9" s="1">
        <f>G9-$G$10</f>
        <v>50</v>
      </c>
      <c r="I9" s="7" t="str">
        <f>IF(G9&gt;=200,"合格","不合格")</f>
        <v>合格</v>
      </c>
    </row>
    <row r="10" spans="2:13" x14ac:dyDescent="0.15">
      <c r="B10" s="58" t="s">
        <v>5</v>
      </c>
      <c r="C10" s="59"/>
      <c r="D10" s="1">
        <f>AVERAGE(D5:D9)</f>
        <v>70</v>
      </c>
      <c r="E10" s="1">
        <f>AVERAGE(E5:E9)</f>
        <v>70</v>
      </c>
      <c r="F10" s="1">
        <f>AVERAGE(F5:F9)</f>
        <v>70</v>
      </c>
      <c r="G10" s="1">
        <f>AVERAGE(G5:G9)</f>
        <v>210</v>
      </c>
    </row>
    <row r="11" spans="2:13" x14ac:dyDescent="0.15">
      <c r="B11" s="58" t="s">
        <v>8</v>
      </c>
      <c r="C11" s="59"/>
      <c r="D11" s="1">
        <f>MAX(D5:D9)</f>
        <v>80</v>
      </c>
      <c r="E11" s="1">
        <f>MAX(E5:E9)</f>
        <v>90</v>
      </c>
      <c r="F11" s="1">
        <f>MAX(F5:F9)</f>
        <v>90</v>
      </c>
      <c r="G11" s="1">
        <f>MAX(G5:G9)</f>
        <v>260</v>
      </c>
      <c r="K11" s="6" t="s">
        <v>10</v>
      </c>
      <c r="L11" s="7" t="s">
        <v>13</v>
      </c>
      <c r="M11" s="11" t="s">
        <v>14</v>
      </c>
    </row>
    <row r="12" spans="2:13" x14ac:dyDescent="0.15">
      <c r="B12" s="58" t="s">
        <v>9</v>
      </c>
      <c r="C12" s="59"/>
      <c r="D12" s="1">
        <f>MIN(D5:D9)</f>
        <v>60</v>
      </c>
      <c r="E12" s="1">
        <f>MIN(E5:E9)</f>
        <v>50</v>
      </c>
      <c r="F12" s="1">
        <f>MIN(F5:F9)</f>
        <v>10</v>
      </c>
      <c r="G12" s="1">
        <f>MIN(G5:G9)</f>
        <v>140</v>
      </c>
      <c r="K12" s="1">
        <f>COUNT(G5:G9)</f>
        <v>5</v>
      </c>
      <c r="L12" s="1"/>
      <c r="M12" s="1"/>
    </row>
    <row r="13" spans="2:13" x14ac:dyDescent="0.15">
      <c r="B13" s="9"/>
      <c r="C13" s="9"/>
    </row>
  </sheetData>
  <mergeCells count="3">
    <mergeCell ref="B10:C10"/>
    <mergeCell ref="B11:C11"/>
    <mergeCell ref="B12:C12"/>
  </mergeCells>
  <phoneticPr fontId="1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成績表</vt:lpstr>
      <vt:lpstr>7-1</vt:lpstr>
      <vt:lpstr>7-2</vt:lpstr>
      <vt:lpstr>7-3</vt:lpstr>
      <vt:lpstr>7-4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9-1</vt:lpstr>
      <vt:lpstr>9-2</vt:lpstr>
      <vt:lpstr>9-3</vt:lpstr>
      <vt:lpstr>9-4</vt:lpstr>
      <vt:lpstr>9-5</vt:lpstr>
      <vt:lpstr>完成例</vt:lpstr>
      <vt:lpstr>印刷用</vt:lpstr>
      <vt:lpstr>印刷用!Print_Area</vt:lpstr>
      <vt:lpstr>完成例!Print_Area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cp:lastPrinted>2008-06-18T23:08:16Z</cp:lastPrinted>
  <dcterms:created xsi:type="dcterms:W3CDTF">2008-05-17T23:31:50Z</dcterms:created>
  <dcterms:modified xsi:type="dcterms:W3CDTF">2021-07-16T07:20:36Z</dcterms:modified>
</cp:coreProperties>
</file>